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10" activeTab="0"/>
  </bookViews>
  <sheets>
    <sheet name="5.1" sheetId="1" r:id="rId1"/>
    <sheet name="Аркуш1" sheetId="2" r:id="rId2"/>
  </sheets>
  <definedNames>
    <definedName name="_xlnm.Print_Area" localSheetId="0">'5.1'!$A$2:$AA$132</definedName>
  </definedNames>
  <calcPr fullCalcOnLoad="1"/>
</workbook>
</file>

<file path=xl/sharedStrings.xml><?xml version="1.0" encoding="utf-8"?>
<sst xmlns="http://schemas.openxmlformats.org/spreadsheetml/2006/main" count="572" uniqueCount="200">
  <si>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</si>
  <si>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</si>
  <si>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</si>
  <si>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</si>
  <si>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</si>
  <si>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</si>
  <si>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</si>
  <si>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</si>
  <si>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</si>
  <si>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</si>
  <si>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</si>
  <si>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</si>
  <si>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</si>
  <si>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</si>
  <si>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</si>
  <si>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</si>
  <si>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</si>
  <si>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</si>
  <si>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</si>
  <si>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</si>
  <si>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</si>
  <si>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 xml:space="preserve">  1.1.1</t>
  </si>
  <si>
    <t>Заходи зі зниження питомих витрат, а також втрат ресурсів, з них:</t>
  </si>
  <si>
    <t>х </t>
  </si>
  <si>
    <t>Усього за підпунктом 1.1.1</t>
  </si>
  <si>
    <t>Усього за пунктом 1.1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</si>
  <si>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</si>
  <si>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</si>
  <si>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</si>
  <si>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</si>
  <si>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 2.1.1</t>
  </si>
  <si>
    <t>Усього за підпунктом 2.1.1</t>
  </si>
  <si>
    <t>Усього за пунктом 2.1</t>
  </si>
  <si>
    <t xml:space="preserve">  2.2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</si>
  <si>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</si>
  <si>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</si>
  <si>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2.2.1</t>
  </si>
  <si>
    <t>Усього за пунктом 2.2</t>
  </si>
  <si>
    <t>Усього за розділом ІІ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</si>
  <si>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</si>
  <si>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</si>
  <si>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</si>
  <si>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</si>
  <si>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</si>
  <si>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</si>
  <si>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</si>
  <si>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</si>
  <si>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</si>
  <si>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</si>
  <si>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</si>
  <si>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</si>
  <si>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</si>
  <si>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</si>
  <si>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</si>
  <si>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</si>
  <si>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</si>
  <si>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</si>
  <si>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</si>
  <si>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</si>
  <si>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</si>
  <si>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</si>
  <si>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</si>
  <si>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</si>
  <si>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</si>
  <si>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</si>
  <si>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</si>
  <si>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</si>
  <si>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</si>
  <si>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</si>
  <si>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</si>
  <si>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 xml:space="preserve"> 3.1</t>
  </si>
  <si>
    <t>Усього за підпунктом 2.2.3</t>
  </si>
  <si>
    <t xml:space="preserve"> 2.2.3</t>
  </si>
  <si>
    <t xml:space="preserve"> 2.2.1</t>
  </si>
  <si>
    <t>Усього за підпунктом 2.2.2</t>
  </si>
  <si>
    <t xml:space="preserve"> 2.2.2</t>
  </si>
  <si>
    <t>Усього за підпунктом 2.1.2</t>
  </si>
  <si>
    <t xml:space="preserve">  2.1.2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</si>
  <si>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</si>
  <si>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Усього за пунктом 1.2</t>
  </si>
  <si>
    <t>Усього за підпунктом 1.2.3</t>
  </si>
  <si>
    <t xml:space="preserve"> 1.2.3</t>
  </si>
  <si>
    <t>Усього за підпунктом 1.2.1</t>
  </si>
  <si>
    <t xml:space="preserve"> 1.2.1</t>
  </si>
  <si>
    <t>Усього за підпунктом 1.2.2</t>
  </si>
  <si>
    <t xml:space="preserve"> 1.2.2</t>
  </si>
  <si>
    <t xml:space="preserve">  1.2</t>
  </si>
  <si>
    <t>Усього за підпунктом 1.1.3</t>
  </si>
  <si>
    <t xml:space="preserve">  1.1.3</t>
  </si>
  <si>
    <t>Усього за підпунктом 1.1.2</t>
  </si>
  <si>
    <t xml:space="preserve">  1.1.2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</si>
  <si>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</si>
  <si>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</si>
  <si>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</si>
  <si>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</si>
  <si>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</si>
  <si>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</si>
  <si>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</si>
  <si>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</si>
  <si>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</si>
  <si>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</si>
  <si>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</si>
  <si>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</si>
  <si>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</si>
  <si>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</si>
  <si>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</si>
  <si>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 1.2.4</t>
  </si>
  <si>
    <t>Усього за підпунктом 1.2.4</t>
  </si>
  <si>
    <t xml:space="preserve"> 1.2.5</t>
  </si>
  <si>
    <t>Усього за підпунктом 1.2.5</t>
  </si>
  <si>
    <t xml:space="preserve">                                                                     Продовження</t>
  </si>
  <si>
    <t xml:space="preserve">3                                                                                  Продовження </t>
  </si>
  <si>
    <t xml:space="preserve">  2.1.3</t>
  </si>
  <si>
    <t>Усього за підпунктом 2.1.3</t>
  </si>
  <si>
    <t>ПТМ ”Ковельтепло”</t>
  </si>
  <si>
    <t xml:space="preserve"> 3.2.3</t>
  </si>
  <si>
    <t>Усього за підпунктом 3.2.3</t>
  </si>
  <si>
    <t>Директор ПТМ "Ковельтепло"</t>
  </si>
  <si>
    <t>Бойко В.І.</t>
  </si>
  <si>
    <t xml:space="preserve">                                                                                   Продовження </t>
  </si>
  <si>
    <t>x</t>
  </si>
  <si>
    <t xml:space="preserve">  2.2.4</t>
  </si>
  <si>
    <t>Усього за підпунктом 2.2.4</t>
  </si>
  <si>
    <t xml:space="preserve"> 2.2.5</t>
  </si>
  <si>
    <t>Усього за підпунктом 2.2.5</t>
  </si>
  <si>
    <t>1.2.1.1</t>
  </si>
  <si>
    <t>1.2.1.2</t>
  </si>
  <si>
    <t>2.2.1.1</t>
  </si>
  <si>
    <t>2.2.1.2</t>
  </si>
  <si>
    <t>2.2.1.3</t>
  </si>
  <si>
    <t>2.2.1.4</t>
  </si>
  <si>
    <t>2.2.1.5</t>
  </si>
  <si>
    <t>2.2.1.6</t>
  </si>
  <si>
    <t>1шт.</t>
  </si>
  <si>
    <t>Заміна теплообмінника в тепловому пункті №3</t>
  </si>
  <si>
    <t>Пластинчастий теплообмінник</t>
  </si>
  <si>
    <t>Сталеві труби в ізоляції з мінеральної вати. Знос 70%, ізоляція пошкоджена.</t>
  </si>
  <si>
    <t xml:space="preserve">Попередньоізольовані труби без зміни діамитрів тепломереж. </t>
  </si>
  <si>
    <t>Реконструкція теплових мереж по вул.Незалежності,70 в м. Ковелі</t>
  </si>
  <si>
    <t>Рекострукція теплових мереж  по вул.Вітовського, 22 в м. Ковелі</t>
  </si>
  <si>
    <t xml:space="preserve">0,364км </t>
  </si>
  <si>
    <t>Реконструкція теплових мереж по вулГрушевського, 9 в м. Ковелі</t>
  </si>
  <si>
    <t xml:space="preserve">0,290км </t>
  </si>
  <si>
    <t>Реконструкція теплових мереж   по вул.Котляревського, 4 в м. Ковелі</t>
  </si>
  <si>
    <t xml:space="preserve">0,116км </t>
  </si>
  <si>
    <t>Реконструкція теплових мереж  по вулМічуріна, 2 в м. Ковелі</t>
  </si>
  <si>
    <t>0,694км</t>
  </si>
  <si>
    <t>0,686км</t>
  </si>
  <si>
    <t>Реконструкція теплових мереж  по вул.Незалежності,101 в м. Ковелі</t>
  </si>
  <si>
    <t>1,378км</t>
  </si>
  <si>
    <t>Реконструкція теплових мереж  по вул.Незалежності, 47 в м. Ковелі</t>
  </si>
  <si>
    <t>0,158км</t>
  </si>
  <si>
    <t>Реконструкція теплових мереж  по вул.Ватутіна, 49 в м. Ковелі</t>
  </si>
  <si>
    <t>1,464км</t>
  </si>
  <si>
    <t>Реконструкція теплових мереж  по вул.Шевченка,115 в м. Ковелі</t>
  </si>
  <si>
    <t>Заміна мережевого насоса із встановленням частотного регулятора на котельні по вул Вітовського, 22</t>
  </si>
  <si>
    <t>Заміна теплообмінника на ккотельні по вул. Драгоманова, 22</t>
  </si>
  <si>
    <t>Реконструкція вузла обліку газу на кот. Незалежності, 50</t>
  </si>
  <si>
    <t>Реконструкція вузла обліку газу на кот.  Незалежності, 70</t>
  </si>
  <si>
    <t>Реконструкція вузла обліку газу на кот.  Мічуріна, 2</t>
  </si>
  <si>
    <t>Реконструкція вузла обліку газу на кот. Ватутіна, 49</t>
  </si>
  <si>
    <t xml:space="preserve">Пояснення до фінансового плану використання коштів для виконання інвестиційної програми на 2018 рік </t>
  </si>
  <si>
    <t>Мережевий насос       КМ 90/55</t>
  </si>
  <si>
    <t>Теплоносій до споживачів постачається із котельні по вул. Шевченка, 115</t>
  </si>
  <si>
    <t>Теплоносій до споживачів постачається із котельні по вул. Вітовського, 22</t>
  </si>
  <si>
    <t xml:space="preserve">Встановлено два газові лічильники </t>
  </si>
  <si>
    <t xml:space="preserve">Встановлено один газовий лічильник у відповідності до кодексу газорозподільних систем  </t>
  </si>
  <si>
    <t xml:space="preserve">Встановлений газовий лічильник не забезпечує якісну одночасну роботу двох газових котлів </t>
  </si>
  <si>
    <t>1шт</t>
  </si>
  <si>
    <t>Мережевий насос 6К12</t>
  </si>
  <si>
    <t>Заміна мережевого насоса із встановленням частотного регулятора на котельні по вул Незалежності, 70</t>
  </si>
  <si>
    <t>2.2.1.7</t>
  </si>
  <si>
    <t>2.2.1.8</t>
  </si>
  <si>
    <t>2.2.1.9</t>
  </si>
  <si>
    <t>2.2.1.10</t>
  </si>
  <si>
    <t>Встановлено газовий лічильник який у відповідності до технічних умов ПАТ "Волиньгаз" забезпечить якісну роботи двох газових котлів одночасно</t>
  </si>
  <si>
    <t>1.2.2.1</t>
  </si>
  <si>
    <t>1.2.2.2</t>
  </si>
  <si>
    <t>1.2.2.3</t>
  </si>
  <si>
    <t>1.2.2.4</t>
  </si>
  <si>
    <t>Заміна теплообмінника на ккотельні по вул. Незалежності,101</t>
  </si>
  <si>
    <t>Ремонт покрівлі котельні по Незалежності,108</t>
  </si>
  <si>
    <t>Ремонт покрівлі котельні по Левицького,1</t>
  </si>
  <si>
    <t>Ремонт покрівлі котельні по Смірнова,14</t>
  </si>
  <si>
    <t>Ремонт покрівлі котельні по Незалежності,142</t>
  </si>
  <si>
    <t>Ремонт покрівлі котельні по Драгоманова,22</t>
  </si>
  <si>
    <t>Ремонт покрівлі котельні по Грушевського,2</t>
  </si>
  <si>
    <t>Ремонт покрівлі котельні по Володимирській,85</t>
  </si>
  <si>
    <t>Покрівля з руберойду</t>
  </si>
  <si>
    <t>Покрівля з жорсткогоППУ</t>
  </si>
  <si>
    <t>1,540км</t>
  </si>
  <si>
    <t>Ремонт покрівлі котельні по Заводська,27а</t>
  </si>
  <si>
    <t>3.2.5.1</t>
  </si>
  <si>
    <t>3.2.5.2</t>
  </si>
  <si>
    <t>3.2.5.3</t>
  </si>
  <si>
    <t>3.2.5.4</t>
  </si>
  <si>
    <t>3.2.5.5</t>
  </si>
  <si>
    <t>3.2.5.6</t>
  </si>
  <si>
    <t>3.2.5.7</t>
  </si>
  <si>
    <t>3.2.5.8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</si>
</sst>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53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/>
      <protection/>
    </xf>
    <xf numFmtId="0" fontId="3" fillId="0" borderId="0" xfId="51" applyFont="1" applyFill="1" applyAlignment="1">
      <alignment horizontal="center"/>
      <protection/>
    </xf>
    <xf numFmtId="0" fontId="5" fillId="0" borderId="0" xfId="51" applyFont="1" applyFill="1">
      <alignment/>
      <protection/>
    </xf>
    <xf numFmtId="0" fontId="7" fillId="0" borderId="0" xfId="51" applyFont="1" applyFill="1" applyBorder="1" applyAlignment="1">
      <alignment/>
      <protection/>
    </xf>
    <xf numFmtId="0" fontId="7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left"/>
      <protection/>
    </xf>
    <xf numFmtId="2" fontId="7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vertical="center" wrapText="1"/>
      <protection/>
    </xf>
    <xf numFmtId="0" fontId="10" fillId="0" borderId="0" xfId="51" applyFont="1" applyFill="1">
      <alignment/>
      <protection/>
    </xf>
    <xf numFmtId="0" fontId="10" fillId="0" borderId="0" xfId="51" applyFont="1" applyFill="1" applyBorder="1">
      <alignment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10" fillId="0" borderId="0" xfId="51" applyFont="1" applyFill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14" fontId="7" fillId="0" borderId="10" xfId="51" applyNumberFormat="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/>
      <protection/>
    </xf>
    <xf numFmtId="0" fontId="7" fillId="0" borderId="10" xfId="51" applyFont="1" applyFill="1" applyBorder="1" applyAlignment="1">
      <alignment horizontal="center"/>
      <protection/>
    </xf>
    <xf numFmtId="3" fontId="3" fillId="0" borderId="10" xfId="57" applyNumberFormat="1" applyFont="1" applyFill="1" applyBorder="1" applyAlignment="1">
      <alignment horizont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16" fontId="3" fillId="0" borderId="10" xfId="51" applyNumberFormat="1" applyFont="1" applyFill="1" applyBorder="1" applyAlignment="1">
      <alignment horizontal="center"/>
      <protection/>
    </xf>
    <xf numFmtId="14" fontId="3" fillId="0" borderId="10" xfId="51" applyNumberFormat="1" applyFont="1" applyFill="1" applyBorder="1" applyAlignment="1">
      <alignment horizontal="center"/>
      <protection/>
    </xf>
    <xf numFmtId="2" fontId="3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3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2" fontId="8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>
      <alignment vertical="justify"/>
      <protection/>
    </xf>
    <xf numFmtId="180" fontId="10" fillId="0" borderId="0" xfId="51" applyNumberFormat="1" applyFont="1" applyFill="1" applyBorder="1">
      <alignment/>
      <protection/>
    </xf>
    <xf numFmtId="180" fontId="2" fillId="0" borderId="0" xfId="51" applyNumberFormat="1" applyFont="1" applyFill="1">
      <alignment/>
      <protection/>
    </xf>
    <xf numFmtId="0" fontId="8" fillId="0" borderId="0" xfId="51" applyFont="1" applyFill="1" applyBorder="1" applyAlignment="1">
      <alignment/>
      <protection/>
    </xf>
    <xf numFmtId="180" fontId="2" fillId="0" borderId="0" xfId="51" applyNumberFormat="1" applyFont="1" applyFill="1" applyBorder="1" applyAlignment="1">
      <alignment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51" applyFont="1" applyFill="1">
      <alignment/>
      <protection/>
    </xf>
    <xf numFmtId="0" fontId="2" fillId="0" borderId="0" xfId="51" applyFont="1" applyFill="1" applyBorder="1" applyAlignment="1">
      <alignment horizontal="center"/>
      <protection/>
    </xf>
    <xf numFmtId="2" fontId="2" fillId="0" borderId="0" xfId="51" applyNumberFormat="1" applyFont="1" applyFill="1" applyBorder="1">
      <alignment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/>
      <protection/>
    </xf>
    <xf numFmtId="2" fontId="3" fillId="0" borderId="10" xfId="51" applyNumberFormat="1" applyFont="1" applyFill="1" applyBorder="1" applyAlignment="1">
      <alignment/>
      <protection/>
    </xf>
    <xf numFmtId="2" fontId="3" fillId="0" borderId="10" xfId="51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1" fontId="5" fillId="0" borderId="0" xfId="66" applyNumberFormat="1" applyFont="1" applyFill="1" applyBorder="1" applyAlignment="1">
      <alignment/>
    </xf>
    <xf numFmtId="171" fontId="3" fillId="0" borderId="0" xfId="68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3" fillId="0" borderId="0" xfId="66" applyNumberFormat="1" applyFont="1" applyFill="1" applyBorder="1" applyAlignment="1">
      <alignment/>
    </xf>
    <xf numFmtId="0" fontId="6" fillId="0" borderId="0" xfId="51" applyFont="1" applyFill="1" applyBorder="1" applyAlignment="1">
      <alignment/>
      <protection/>
    </xf>
    <xf numFmtId="0" fontId="9" fillId="0" borderId="0" xfId="51" applyFont="1" applyFill="1" applyBorder="1" applyAlignment="1">
      <alignment/>
      <protection/>
    </xf>
    <xf numFmtId="2" fontId="10" fillId="0" borderId="0" xfId="51" applyNumberFormat="1" applyFont="1" applyFill="1" applyBorder="1" applyAlignment="1">
      <alignment horizontal="center" vertical="center"/>
      <protection/>
    </xf>
    <xf numFmtId="2" fontId="10" fillId="0" borderId="0" xfId="51" applyNumberFormat="1" applyFont="1" applyFill="1" applyAlignment="1">
      <alignment horizontal="center" vertic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2" fontId="10" fillId="0" borderId="0" xfId="51" applyNumberFormat="1" applyFont="1" applyFill="1">
      <alignment/>
      <protection/>
    </xf>
    <xf numFmtId="2" fontId="10" fillId="0" borderId="0" xfId="51" applyNumberFormat="1" applyFont="1" applyFill="1" applyBorder="1">
      <alignment/>
      <protection/>
    </xf>
    <xf numFmtId="0" fontId="17" fillId="0" borderId="10" xfId="51" applyFont="1" applyFill="1" applyBorder="1" applyAlignment="1">
      <alignment horizontal="center"/>
      <protection/>
    </xf>
    <xf numFmtId="0" fontId="18" fillId="0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10" xfId="34" applyNumberFormat="1" applyFont="1" applyFill="1" applyBorder="1" applyAlignment="1" applyProtection="1">
      <alignment horizontal="center" vertical="center" wrapText="1"/>
      <protection/>
    </xf>
    <xf numFmtId="2" fontId="9" fillId="0" borderId="10" xfId="51" applyNumberFormat="1" applyFont="1" applyFill="1" applyBorder="1" applyAlignment="1" applyProtection="1">
      <alignment horizontal="center" vertical="center"/>
      <protection/>
    </xf>
    <xf numFmtId="2" fontId="7" fillId="0" borderId="10" xfId="51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2" fontId="8" fillId="0" borderId="10" xfId="51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2" fontId="2" fillId="0" borderId="10" xfId="51" applyNumberFormat="1" applyFont="1" applyFill="1" applyBorder="1" applyAlignment="1">
      <alignment horizontal="center" vertical="center"/>
      <protection/>
    </xf>
    <xf numFmtId="2" fontId="2" fillId="0" borderId="10" xfId="5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8" fillId="32" borderId="10" xfId="51" applyNumberFormat="1" applyFont="1" applyFill="1" applyBorder="1" applyAlignment="1">
      <alignment horizontal="center" vertical="center"/>
      <protection/>
    </xf>
    <xf numFmtId="2" fontId="3" fillId="32" borderId="10" xfId="51" applyNumberFormat="1" applyFont="1" applyFill="1" applyBorder="1" applyAlignment="1">
      <alignment horizontal="center" vertical="center"/>
      <protection/>
    </xf>
    <xf numFmtId="2" fontId="2" fillId="32" borderId="10" xfId="51" applyNumberFormat="1" applyFont="1" applyFill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textRotation="90"/>
      <protection/>
    </xf>
    <xf numFmtId="0" fontId="3" fillId="0" borderId="10" xfId="51" applyFont="1" applyFill="1" applyBorder="1" applyAlignment="1">
      <alignment horizontal="center" vertical="center" textRotation="90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textRotation="90" wrapText="1"/>
      <protection/>
    </xf>
    <xf numFmtId="0" fontId="3" fillId="0" borderId="13" xfId="51" applyFont="1" applyFill="1" applyBorder="1" applyAlignment="1">
      <alignment horizontal="center" vertical="center" textRotation="90" wrapText="1"/>
      <protection/>
    </xf>
    <xf numFmtId="0" fontId="3" fillId="0" borderId="14" xfId="51" applyFont="1" applyFill="1" applyBorder="1" applyAlignment="1">
      <alignment horizontal="center" vertical="center" textRotation="90" wrapText="1"/>
      <protection/>
    </xf>
    <xf numFmtId="0" fontId="2" fillId="0" borderId="12" xfId="51" applyFont="1" applyFill="1" applyBorder="1" applyAlignment="1">
      <alignment horizontal="center" vertical="center" textRotation="90"/>
      <protection/>
    </xf>
    <xf numFmtId="0" fontId="2" fillId="0" borderId="13" xfId="51" applyFont="1" applyFill="1" applyBorder="1" applyAlignment="1">
      <alignment horizontal="center" vertical="center" textRotation="90"/>
      <protection/>
    </xf>
    <xf numFmtId="0" fontId="2" fillId="0" borderId="14" xfId="51" applyFont="1" applyFill="1" applyBorder="1" applyAlignment="1">
      <alignment horizontal="center" vertical="center" textRotation="90"/>
      <protection/>
    </xf>
    <xf numFmtId="0" fontId="13" fillId="0" borderId="0" xfId="51" applyFont="1" applyFill="1" applyBorder="1" applyAlignment="1">
      <alignment horizontal="center"/>
      <protection/>
    </xf>
    <xf numFmtId="0" fontId="14" fillId="0" borderId="0" xfId="51" applyFont="1" applyFill="1" applyAlignment="1">
      <alignment horizont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top" wrapText="1"/>
      <protection/>
    </xf>
    <xf numFmtId="0" fontId="8" fillId="0" borderId="12" xfId="33" applyFont="1" applyFill="1" applyBorder="1" applyAlignment="1" applyProtection="1">
      <alignment horizontal="center" vertical="center" textRotation="90" wrapText="1"/>
      <protection locked="0"/>
    </xf>
    <xf numFmtId="0" fontId="8" fillId="0" borderId="14" xfId="33" applyFont="1" applyFill="1" applyBorder="1" applyAlignment="1" applyProtection="1">
      <alignment horizontal="center" vertical="center" textRotation="90" wrapText="1"/>
      <protection locked="0"/>
    </xf>
    <xf numFmtId="0" fontId="8" fillId="0" borderId="13" xfId="33" applyFont="1" applyFill="1" applyBorder="1" applyAlignment="1" applyProtection="1">
      <alignment horizontal="center" vertical="center" textRotation="90" wrapText="1"/>
      <protection locked="0"/>
    </xf>
    <xf numFmtId="0" fontId="7" fillId="0" borderId="10" xfId="51" applyFont="1" applyFill="1" applyBorder="1" applyAlignment="1">
      <alignment horizont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right"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/>
    </xf>
    <xf numFmtId="0" fontId="8" fillId="0" borderId="15" xfId="51" applyFont="1" applyFill="1" applyBorder="1" applyAlignment="1">
      <alignment horizontal="right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right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8" fillId="0" borderId="12" xfId="51" applyFont="1" applyFill="1" applyBorder="1" applyAlignment="1">
      <alignment horizontal="center" vertical="center" textRotation="90" wrapText="1"/>
      <protection/>
    </xf>
    <xf numFmtId="0" fontId="8" fillId="0" borderId="13" xfId="51" applyFont="1" applyFill="1" applyBorder="1" applyAlignment="1">
      <alignment horizontal="center" vertical="center" textRotation="90" wrapText="1"/>
      <protection/>
    </xf>
    <xf numFmtId="0" fontId="8" fillId="0" borderId="14" xfId="51" applyFont="1" applyFill="1" applyBorder="1" applyAlignment="1">
      <alignment horizontal="center" vertical="center" textRotation="90" wrapText="1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/>
      <protection/>
    </xf>
    <xf numFmtId="171" fontId="3" fillId="0" borderId="0" xfId="68" applyFont="1" applyFill="1" applyBorder="1" applyAlignment="1">
      <alignment horizontal="center"/>
    </xf>
    <xf numFmtId="0" fontId="3" fillId="0" borderId="0" xfId="5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2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2" fontId="7" fillId="0" borderId="10" xfId="51" applyNumberFormat="1" applyFont="1" applyFill="1" applyBorder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 2" xfId="57"/>
    <cellStyle name="Обычный 4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інансовий 2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zoomScale="75" zoomScaleNormal="75" zoomScaleSheetLayoutView="75" workbookViewId="0" topLeftCell="A114">
      <selection activeCell="D74" sqref="D74"/>
    </sheetView>
  </sheetViews>
  <sheetFormatPr defaultColWidth="5.28125" defaultRowHeight="69.75" customHeight="1"/>
  <cols>
    <col min="1" max="1" width="6.7109375" style="3" customWidth="1"/>
    <col min="2" max="2" width="34.57421875" style="1" customWidth="1"/>
    <col min="3" max="3" width="6.8515625" style="1" customWidth="1"/>
    <col min="4" max="4" width="15.851562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2.00390625" style="1" customWidth="1"/>
    <col min="10" max="10" width="11.140625" style="1" customWidth="1"/>
    <col min="11" max="11" width="9.57421875" style="1" customWidth="1"/>
    <col min="12" max="12" width="6.57421875" style="1" hidden="1" customWidth="1"/>
    <col min="13" max="13" width="7.00390625" style="1" hidden="1" customWidth="1"/>
    <col min="14" max="14" width="6.7109375" style="1" hidden="1" customWidth="1"/>
    <col min="15" max="15" width="6.140625" style="1" hidden="1" customWidth="1"/>
    <col min="16" max="16" width="8.8515625" style="1" customWidth="1"/>
    <col min="17" max="17" width="5.28125" style="1" customWidth="1"/>
    <col min="18" max="18" width="8.28125" style="1" customWidth="1"/>
    <col min="19" max="19" width="9.00390625" style="1" customWidth="1"/>
    <col min="20" max="20" width="7.00390625" style="2" customWidth="1"/>
    <col min="21" max="21" width="7.28125" style="2" customWidth="1"/>
    <col min="22" max="22" width="8.28125" style="2" customWidth="1"/>
    <col min="23" max="23" width="7.00390625" style="2" customWidth="1"/>
    <col min="24" max="24" width="9.28125" style="2" customWidth="1"/>
    <col min="25" max="25" width="8.57421875" style="2" customWidth="1"/>
    <col min="26" max="26" width="18.57421875" style="2" customWidth="1"/>
    <col min="27" max="27" width="18.28125" style="2" customWidth="1"/>
    <col min="28" max="28" width="7.00390625" style="2" customWidth="1"/>
    <col min="29" max="29" width="7.57421875" style="2" customWidth="1"/>
    <col min="30" max="16384" width="5.28125" style="1" customWidth="1"/>
  </cols>
  <sheetData>
    <row r="1" spans="1:3" ht="69" customHeight="1">
      <c r="A1" s="45"/>
      <c r="B1" s="2"/>
      <c r="C1" s="2"/>
    </row>
    <row r="2" spans="1:27" ht="39.75" customHeight="1">
      <c r="A2" s="107" t="s">
        <v>161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16.5" customHeight="1">
      <c r="A3" s="106" t="s">
        <v>114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8" ht="50.25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46"/>
    </row>
    <row r="5" spans="1:29" ht="163.5" customHeight="1">
      <c r="A5" s="108" t="s">
        <v>1</v>
      </c>
      <c r="B5" s="108" t="s">
        <v>2</v>
      </c>
      <c r="C5" s="100" t="s">
        <v>3</v>
      </c>
      <c r="D5" s="108" t="s">
        <v>4</v>
      </c>
      <c r="E5" s="108"/>
      <c r="F5" s="108"/>
      <c r="G5" s="110" t="s">
        <v>101</v>
      </c>
      <c r="H5" s="110" t="s">
        <v>100</v>
      </c>
      <c r="I5" s="124" t="s">
        <v>5</v>
      </c>
      <c r="J5" s="108" t="s">
        <v>6</v>
      </c>
      <c r="K5" s="108"/>
      <c r="L5" s="99" t="s">
        <v>99</v>
      </c>
      <c r="M5" s="99"/>
      <c r="N5" s="99"/>
      <c r="O5" s="99"/>
      <c r="P5" s="98" t="s">
        <v>105</v>
      </c>
      <c r="Q5" s="98" t="s">
        <v>7</v>
      </c>
      <c r="R5" s="100" t="s">
        <v>8</v>
      </c>
      <c r="S5" s="100" t="s">
        <v>9</v>
      </c>
      <c r="T5" s="98" t="s">
        <v>10</v>
      </c>
      <c r="U5" s="100" t="s">
        <v>11</v>
      </c>
      <c r="V5" s="100" t="s">
        <v>12</v>
      </c>
      <c r="W5" s="103" t="s">
        <v>98</v>
      </c>
      <c r="X5" s="100" t="s">
        <v>13</v>
      </c>
      <c r="Y5" s="98" t="s">
        <v>14</v>
      </c>
      <c r="Z5" s="108" t="s">
        <v>102</v>
      </c>
      <c r="AA5" s="108"/>
      <c r="AC5" s="97"/>
    </row>
    <row r="6" spans="1:29" ht="14.25" customHeight="1">
      <c r="A6" s="108"/>
      <c r="B6" s="108"/>
      <c r="C6" s="101"/>
      <c r="D6" s="108" t="s">
        <v>15</v>
      </c>
      <c r="E6" s="123" t="s">
        <v>97</v>
      </c>
      <c r="F6" s="123"/>
      <c r="G6" s="112"/>
      <c r="H6" s="112"/>
      <c r="I6" s="125"/>
      <c r="J6" s="100" t="s">
        <v>16</v>
      </c>
      <c r="K6" s="100" t="s">
        <v>17</v>
      </c>
      <c r="L6" s="99" t="s">
        <v>96</v>
      </c>
      <c r="M6" s="99" t="s">
        <v>95</v>
      </c>
      <c r="N6" s="99" t="s">
        <v>94</v>
      </c>
      <c r="O6" s="99" t="s">
        <v>93</v>
      </c>
      <c r="P6" s="98"/>
      <c r="Q6" s="98"/>
      <c r="R6" s="101"/>
      <c r="S6" s="101"/>
      <c r="T6" s="98"/>
      <c r="U6" s="101"/>
      <c r="V6" s="101"/>
      <c r="W6" s="104"/>
      <c r="X6" s="101"/>
      <c r="Y6" s="98"/>
      <c r="Z6" s="108" t="s">
        <v>103</v>
      </c>
      <c r="AA6" s="108" t="s">
        <v>104</v>
      </c>
      <c r="AC6" s="97"/>
    </row>
    <row r="7" spans="1:29" ht="55.5" customHeight="1">
      <c r="A7" s="108"/>
      <c r="B7" s="108"/>
      <c r="C7" s="101"/>
      <c r="D7" s="108"/>
      <c r="E7" s="110" t="s">
        <v>92</v>
      </c>
      <c r="F7" s="110" t="s">
        <v>91</v>
      </c>
      <c r="G7" s="112"/>
      <c r="H7" s="112"/>
      <c r="I7" s="125"/>
      <c r="J7" s="101"/>
      <c r="K7" s="101"/>
      <c r="L7" s="99"/>
      <c r="M7" s="99"/>
      <c r="N7" s="99"/>
      <c r="O7" s="99"/>
      <c r="P7" s="98"/>
      <c r="Q7" s="98"/>
      <c r="R7" s="101"/>
      <c r="S7" s="101"/>
      <c r="T7" s="98"/>
      <c r="U7" s="101"/>
      <c r="V7" s="101"/>
      <c r="W7" s="104"/>
      <c r="X7" s="101"/>
      <c r="Y7" s="98"/>
      <c r="Z7" s="108"/>
      <c r="AA7" s="108"/>
      <c r="AC7" s="97"/>
    </row>
    <row r="8" spans="1:29" ht="18.75" customHeight="1">
      <c r="A8" s="108"/>
      <c r="B8" s="108"/>
      <c r="C8" s="102"/>
      <c r="D8" s="108"/>
      <c r="E8" s="111"/>
      <c r="F8" s="111"/>
      <c r="G8" s="111"/>
      <c r="H8" s="111"/>
      <c r="I8" s="126"/>
      <c r="J8" s="102"/>
      <c r="K8" s="102"/>
      <c r="L8" s="99"/>
      <c r="M8" s="99"/>
      <c r="N8" s="99"/>
      <c r="O8" s="99"/>
      <c r="P8" s="98"/>
      <c r="Q8" s="98"/>
      <c r="R8" s="102"/>
      <c r="S8" s="102"/>
      <c r="T8" s="98"/>
      <c r="U8" s="102"/>
      <c r="V8" s="102"/>
      <c r="W8" s="105"/>
      <c r="X8" s="102"/>
      <c r="Y8" s="98"/>
      <c r="Z8" s="108"/>
      <c r="AA8" s="108"/>
      <c r="AC8" s="97"/>
    </row>
    <row r="9" spans="1:29" s="3" customFormat="1" ht="12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5</v>
      </c>
      <c r="J9" s="26">
        <v>6</v>
      </c>
      <c r="K9" s="26">
        <v>7</v>
      </c>
      <c r="L9" s="26">
        <v>12</v>
      </c>
      <c r="M9" s="26">
        <v>13</v>
      </c>
      <c r="N9" s="26">
        <v>14</v>
      </c>
      <c r="O9" s="26">
        <v>15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45"/>
      <c r="AC9" s="45"/>
    </row>
    <row r="10" spans="1:27" ht="15" customHeight="1">
      <c r="A10" s="26" t="s">
        <v>18</v>
      </c>
      <c r="B10" s="121" t="s">
        <v>19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</row>
    <row r="11" spans="1:27" ht="15.75" customHeight="1">
      <c r="A11" s="30" t="s">
        <v>20</v>
      </c>
      <c r="B11" s="120" t="s">
        <v>78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1:27" ht="15" customHeight="1">
      <c r="A12" s="31" t="s">
        <v>21</v>
      </c>
      <c r="B12" s="123" t="s">
        <v>22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</row>
    <row r="13" spans="1:27" ht="15" customHeight="1">
      <c r="A13" s="31"/>
      <c r="B13" s="74"/>
      <c r="C13" s="33"/>
      <c r="D13" s="59" t="s">
        <v>120</v>
      </c>
      <c r="E13" s="33"/>
      <c r="F13" s="33"/>
      <c r="G13" s="33"/>
      <c r="H13" s="33"/>
      <c r="I13" s="59" t="s">
        <v>120</v>
      </c>
      <c r="J13" s="59" t="s">
        <v>120</v>
      </c>
      <c r="K13" s="32" t="s">
        <v>120</v>
      </c>
      <c r="L13" s="33"/>
      <c r="M13" s="33"/>
      <c r="N13" s="33"/>
      <c r="O13" s="33"/>
      <c r="P13" s="32" t="s">
        <v>120</v>
      </c>
      <c r="Q13" s="33"/>
      <c r="R13" s="33" t="s">
        <v>120</v>
      </c>
      <c r="S13" s="33" t="s">
        <v>120</v>
      </c>
      <c r="T13" s="32" t="s">
        <v>120</v>
      </c>
      <c r="U13" s="33" t="s">
        <v>120</v>
      </c>
      <c r="V13" s="32" t="s">
        <v>120</v>
      </c>
      <c r="W13" s="32" t="s">
        <v>120</v>
      </c>
      <c r="X13" s="33" t="s">
        <v>120</v>
      </c>
      <c r="Y13" s="32" t="s">
        <v>120</v>
      </c>
      <c r="Z13" s="28" t="s">
        <v>120</v>
      </c>
      <c r="AA13" s="28" t="s">
        <v>120</v>
      </c>
    </row>
    <row r="14" spans="1:27" ht="16.5" customHeight="1">
      <c r="A14" s="113" t="s">
        <v>24</v>
      </c>
      <c r="B14" s="113"/>
      <c r="C14" s="113"/>
      <c r="D14" s="20">
        <v>0</v>
      </c>
      <c r="E14" s="20" t="e">
        <f>#REF!</f>
        <v>#REF!</v>
      </c>
      <c r="F14" s="20" t="e">
        <f>#REF!</f>
        <v>#REF!</v>
      </c>
      <c r="G14" s="20" t="e">
        <f>#REF!</f>
        <v>#REF!</v>
      </c>
      <c r="H14" s="20" t="e">
        <f>#REF!</f>
        <v>#REF!</v>
      </c>
      <c r="I14" s="20">
        <v>0</v>
      </c>
      <c r="J14" s="20">
        <v>0</v>
      </c>
      <c r="K14" s="20">
        <v>0</v>
      </c>
      <c r="L14" s="20" t="e">
        <f>#REF!+#REF!</f>
        <v>#REF!</v>
      </c>
      <c r="M14" s="20" t="e">
        <f>#REF!+#REF!</f>
        <v>#REF!</v>
      </c>
      <c r="N14" s="20" t="e">
        <f>#REF!+#REF!</f>
        <v>#REF!</v>
      </c>
      <c r="O14" s="20" t="e">
        <f>#REF!+#REF!</f>
        <v>#REF!</v>
      </c>
      <c r="P14" s="37">
        <v>0</v>
      </c>
      <c r="Q14" s="20"/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2">
        <v>0</v>
      </c>
      <c r="Z14" s="28"/>
      <c r="AA14" s="28"/>
    </row>
    <row r="15" spans="1:33" s="44" customFormat="1" ht="12.75" customHeight="1">
      <c r="A15" s="24" t="s">
        <v>90</v>
      </c>
      <c r="B15" s="114" t="s">
        <v>59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34"/>
      <c r="AA15" s="34"/>
      <c r="AB15" s="2"/>
      <c r="AC15" s="2"/>
      <c r="AD15" s="1"/>
      <c r="AE15" s="1"/>
      <c r="AF15" s="1"/>
      <c r="AG15" s="1"/>
    </row>
    <row r="16" spans="1:28" ht="15.75" customHeight="1">
      <c r="A16" s="113" t="s">
        <v>89</v>
      </c>
      <c r="B16" s="113"/>
      <c r="C16" s="113"/>
      <c r="D16" s="20">
        <v>0</v>
      </c>
      <c r="E16" s="17" t="s">
        <v>23</v>
      </c>
      <c r="F16" s="17" t="s">
        <v>23</v>
      </c>
      <c r="G16" s="20">
        <v>0</v>
      </c>
      <c r="H16" s="20">
        <v>0</v>
      </c>
      <c r="I16" s="50">
        <f>D16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7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34" t="s">
        <v>23</v>
      </c>
      <c r="AA16" s="34" t="s">
        <v>23</v>
      </c>
      <c r="AB16" s="1"/>
    </row>
    <row r="17" spans="1:27" ht="15" customHeight="1">
      <c r="A17" s="30" t="s">
        <v>88</v>
      </c>
      <c r="B17" s="115" t="s">
        <v>51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34"/>
      <c r="AA17" s="34"/>
    </row>
    <row r="18" spans="1:27" ht="15" customHeight="1">
      <c r="A18" s="51"/>
      <c r="B18" s="74"/>
      <c r="C18" s="76"/>
      <c r="D18" s="75" t="s">
        <v>120</v>
      </c>
      <c r="E18" s="24"/>
      <c r="F18" s="24"/>
      <c r="G18" s="24"/>
      <c r="H18" s="24"/>
      <c r="I18" s="51" t="s">
        <v>120</v>
      </c>
      <c r="J18" s="51" t="s">
        <v>120</v>
      </c>
      <c r="K18" s="51" t="s">
        <v>120</v>
      </c>
      <c r="L18" s="24"/>
      <c r="M18" s="24"/>
      <c r="N18" s="24"/>
      <c r="O18" s="24"/>
      <c r="P18" s="51" t="s">
        <v>120</v>
      </c>
      <c r="Q18" s="24"/>
      <c r="R18" s="51" t="s">
        <v>120</v>
      </c>
      <c r="S18" s="51" t="s">
        <v>120</v>
      </c>
      <c r="T18" s="51" t="s">
        <v>120</v>
      </c>
      <c r="U18" s="51" t="s">
        <v>120</v>
      </c>
      <c r="V18" s="51" t="s">
        <v>120</v>
      </c>
      <c r="W18" s="51" t="s">
        <v>120</v>
      </c>
      <c r="X18" s="51" t="s">
        <v>120</v>
      </c>
      <c r="Y18" s="51" t="s">
        <v>120</v>
      </c>
      <c r="Z18" s="34"/>
      <c r="AA18" s="34"/>
    </row>
    <row r="19" spans="1:27" ht="13.5" customHeight="1">
      <c r="A19" s="115" t="s">
        <v>87</v>
      </c>
      <c r="B19" s="115"/>
      <c r="C19" s="115"/>
      <c r="D19" s="51">
        <v>0</v>
      </c>
      <c r="E19" s="51" t="s">
        <v>23</v>
      </c>
      <c r="F19" s="51" t="s">
        <v>23</v>
      </c>
      <c r="G19" s="51"/>
      <c r="H19" s="51"/>
      <c r="I19" s="51">
        <v>0</v>
      </c>
      <c r="J19" s="51">
        <v>0</v>
      </c>
      <c r="K19" s="51">
        <v>0</v>
      </c>
      <c r="L19" s="52"/>
      <c r="M19" s="52"/>
      <c r="N19" s="51"/>
      <c r="O19" s="51"/>
      <c r="P19" s="51">
        <v>0</v>
      </c>
      <c r="Q19" s="51"/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34" t="s">
        <v>23</v>
      </c>
      <c r="AA19" s="34" t="s">
        <v>23</v>
      </c>
    </row>
    <row r="20" spans="1:27" ht="26.25" customHeight="1">
      <c r="A20" s="113" t="s">
        <v>25</v>
      </c>
      <c r="B20" s="113"/>
      <c r="C20" s="113"/>
      <c r="D20" s="20">
        <f>D19+D14</f>
        <v>0</v>
      </c>
      <c r="E20" s="17" t="s">
        <v>23</v>
      </c>
      <c r="F20" s="17" t="s">
        <v>23</v>
      </c>
      <c r="G20" s="20">
        <v>0</v>
      </c>
      <c r="H20" s="20">
        <v>0</v>
      </c>
      <c r="I20" s="20">
        <f>D20</f>
        <v>0</v>
      </c>
      <c r="J20" s="20">
        <f aca="true" t="shared" si="0" ref="J20:O20">J14+J16</f>
        <v>0</v>
      </c>
      <c r="K20" s="20">
        <f>K19+K14</f>
        <v>0</v>
      </c>
      <c r="L20" s="20" t="e">
        <f t="shared" si="0"/>
        <v>#REF!</v>
      </c>
      <c r="M20" s="20" t="e">
        <f t="shared" si="0"/>
        <v>#REF!</v>
      </c>
      <c r="N20" s="20" t="e">
        <f t="shared" si="0"/>
        <v>#REF!</v>
      </c>
      <c r="O20" s="20" t="e">
        <f t="shared" si="0"/>
        <v>#REF!</v>
      </c>
      <c r="P20" s="80">
        <v>0</v>
      </c>
      <c r="Q20" s="17"/>
      <c r="R20" s="20">
        <f>R14+R16</f>
        <v>0</v>
      </c>
      <c r="S20" s="20">
        <f>S14</f>
        <v>0</v>
      </c>
      <c r="T20" s="20">
        <f>T14+T16</f>
        <v>0</v>
      </c>
      <c r="U20" s="20">
        <f>U14</f>
        <v>0</v>
      </c>
      <c r="V20" s="20">
        <f>V14+V16</f>
        <v>0</v>
      </c>
      <c r="W20" s="20">
        <f>W14+W16</f>
        <v>0</v>
      </c>
      <c r="X20" s="20">
        <f>X14+X16</f>
        <v>0</v>
      </c>
      <c r="Y20" s="20">
        <f>Y14+Y16+Y19</f>
        <v>0</v>
      </c>
      <c r="Z20" s="28"/>
      <c r="AA20" s="28"/>
    </row>
    <row r="21" spans="1:27" ht="1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34"/>
      <c r="AA21" s="34"/>
    </row>
    <row r="22" spans="1:27" ht="17.25" customHeight="1">
      <c r="A22" s="30" t="s">
        <v>86</v>
      </c>
      <c r="B22" s="117" t="s">
        <v>34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34"/>
      <c r="AA22" s="34"/>
    </row>
    <row r="23" spans="1:27" ht="14.25" customHeight="1">
      <c r="A23" s="29" t="s">
        <v>83</v>
      </c>
      <c r="B23" s="114" t="s">
        <v>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34"/>
      <c r="AA23" s="34"/>
    </row>
    <row r="24" spans="1:27" ht="35.25" customHeight="1">
      <c r="A24" s="29"/>
      <c r="B24" s="77" t="s">
        <v>180</v>
      </c>
      <c r="C24" s="43" t="s">
        <v>133</v>
      </c>
      <c r="D24" s="43">
        <v>75.44</v>
      </c>
      <c r="E24" s="43"/>
      <c r="F24" s="43"/>
      <c r="G24" s="43"/>
      <c r="H24" s="43"/>
      <c r="I24" s="43">
        <v>75.44</v>
      </c>
      <c r="J24" s="43">
        <v>75.44</v>
      </c>
      <c r="K24" s="43">
        <v>0</v>
      </c>
      <c r="L24" s="43"/>
      <c r="M24" s="43"/>
      <c r="N24" s="43"/>
      <c r="O24" s="43"/>
      <c r="P24" s="32">
        <f>(1+(D24-X24)/Y24)*12</f>
        <v>79.12131147540984</v>
      </c>
      <c r="Q24" s="43"/>
      <c r="R24" s="43">
        <v>1.24</v>
      </c>
      <c r="S24" s="43">
        <v>8.1</v>
      </c>
      <c r="T24" s="43">
        <v>0</v>
      </c>
      <c r="U24" s="43">
        <v>4.1</v>
      </c>
      <c r="V24" s="43">
        <v>5</v>
      </c>
      <c r="W24" s="43">
        <v>0</v>
      </c>
      <c r="X24" s="43">
        <v>7.2</v>
      </c>
      <c r="Y24" s="43">
        <v>12.2</v>
      </c>
      <c r="Z24" s="34"/>
      <c r="AA24" s="34"/>
    </row>
    <row r="25" spans="1:27" ht="39.75" customHeight="1">
      <c r="A25" s="31" t="s">
        <v>125</v>
      </c>
      <c r="B25" s="77" t="s">
        <v>156</v>
      </c>
      <c r="C25" s="33" t="s">
        <v>133</v>
      </c>
      <c r="D25" s="82">
        <v>114.26</v>
      </c>
      <c r="E25" s="32"/>
      <c r="F25" s="32"/>
      <c r="G25" s="32"/>
      <c r="H25" s="32"/>
      <c r="I25" s="82">
        <v>114.26</v>
      </c>
      <c r="J25" s="82">
        <v>114.26</v>
      </c>
      <c r="K25" s="32">
        <v>0</v>
      </c>
      <c r="L25" s="32"/>
      <c r="M25" s="32"/>
      <c r="N25" s="32"/>
      <c r="O25" s="32"/>
      <c r="P25" s="32">
        <f>1+((D25-X25)/Y25)*12</f>
        <v>73.48911339487896</v>
      </c>
      <c r="Q25" s="32"/>
      <c r="R25" s="32">
        <v>1.963</v>
      </c>
      <c r="S25" s="32">
        <v>12.81</v>
      </c>
      <c r="T25" s="32">
        <v>0</v>
      </c>
      <c r="U25" s="32">
        <v>4.413</v>
      </c>
      <c r="V25" s="32">
        <v>7</v>
      </c>
      <c r="W25" s="32">
        <v>0</v>
      </c>
      <c r="X25" s="32">
        <v>10.22</v>
      </c>
      <c r="Y25" s="32">
        <f>W25+U25+T25+S25</f>
        <v>17.223</v>
      </c>
      <c r="Z25" s="28" t="s">
        <v>135</v>
      </c>
      <c r="AA25" s="28" t="s">
        <v>135</v>
      </c>
    </row>
    <row r="26" spans="1:27" ht="39.75" customHeight="1" hidden="1">
      <c r="A26" s="83" t="s">
        <v>126</v>
      </c>
      <c r="B26" s="77" t="s">
        <v>134</v>
      </c>
      <c r="C26" s="33" t="s">
        <v>133</v>
      </c>
      <c r="D26" s="82">
        <v>0</v>
      </c>
      <c r="E26" s="82"/>
      <c r="F26" s="82"/>
      <c r="G26" s="82"/>
      <c r="H26" s="82"/>
      <c r="I26" s="82">
        <v>0</v>
      </c>
      <c r="J26" s="82">
        <v>0</v>
      </c>
      <c r="K26" s="32">
        <v>0</v>
      </c>
      <c r="L26" s="32"/>
      <c r="M26" s="32"/>
      <c r="N26" s="32"/>
      <c r="O26" s="32"/>
      <c r="P26" s="32">
        <v>0</v>
      </c>
      <c r="Q26" s="32"/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28" t="s">
        <v>135</v>
      </c>
      <c r="AA26" s="28" t="s">
        <v>135</v>
      </c>
    </row>
    <row r="27" spans="1:27" ht="39.75" customHeight="1" hidden="1">
      <c r="A27" s="83"/>
      <c r="B27" s="77"/>
      <c r="C27" s="33"/>
      <c r="D27" s="82"/>
      <c r="E27" s="82"/>
      <c r="F27" s="82"/>
      <c r="G27" s="82"/>
      <c r="H27" s="82"/>
      <c r="I27" s="82"/>
      <c r="J27" s="8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8"/>
      <c r="AA27" s="28"/>
    </row>
    <row r="28" spans="1:27" ht="39.75" customHeight="1" hidden="1">
      <c r="A28" s="83"/>
      <c r="B28" s="77"/>
      <c r="C28" s="33"/>
      <c r="D28" s="82"/>
      <c r="E28" s="82"/>
      <c r="F28" s="82"/>
      <c r="G28" s="82"/>
      <c r="H28" s="82"/>
      <c r="I28" s="82"/>
      <c r="J28" s="8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8"/>
      <c r="AA28" s="28"/>
    </row>
    <row r="29" spans="1:27" ht="17.25" customHeight="1">
      <c r="A29" s="115" t="s">
        <v>82</v>
      </c>
      <c r="B29" s="115"/>
      <c r="C29" s="115"/>
      <c r="D29" s="32">
        <f>SUM(D24:D28)</f>
        <v>189.7</v>
      </c>
      <c r="E29" s="32"/>
      <c r="F29" s="32"/>
      <c r="G29" s="32"/>
      <c r="H29" s="32"/>
      <c r="I29" s="32">
        <f>SUM(I24:I28)</f>
        <v>189.7</v>
      </c>
      <c r="J29" s="32">
        <f>SUM(J24:J28)</f>
        <v>189.7</v>
      </c>
      <c r="K29" s="32"/>
      <c r="L29" s="32"/>
      <c r="M29" s="32"/>
      <c r="N29" s="32"/>
      <c r="O29" s="32"/>
      <c r="P29" s="32">
        <f>SUM(P24:P28)</f>
        <v>152.6104248702888</v>
      </c>
      <c r="Q29" s="32"/>
      <c r="R29" s="32">
        <f>SUM(R24:R28)</f>
        <v>3.2030000000000003</v>
      </c>
      <c r="S29" s="32">
        <f>SUM(S24:S28)</f>
        <v>20.91</v>
      </c>
      <c r="T29" s="32">
        <v>0</v>
      </c>
      <c r="U29" s="32">
        <f>SUM(U24:U28)</f>
        <v>8.513</v>
      </c>
      <c r="V29" s="32">
        <f>SUM(V24:V28)</f>
        <v>12</v>
      </c>
      <c r="W29" s="32">
        <v>0</v>
      </c>
      <c r="X29" s="32">
        <f>SUM(X24:X28)</f>
        <v>17.42</v>
      </c>
      <c r="Y29" s="32">
        <f>SUM(Y24:Y28)</f>
        <v>29.423</v>
      </c>
      <c r="Z29" s="34" t="s">
        <v>23</v>
      </c>
      <c r="AA29" s="34" t="s">
        <v>23</v>
      </c>
    </row>
    <row r="30" spans="1:27" ht="13.5" customHeight="1">
      <c r="A30" s="28" t="s">
        <v>85</v>
      </c>
      <c r="B30" s="114" t="s">
        <v>59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34"/>
      <c r="AA30" s="34"/>
    </row>
    <row r="31" spans="1:27" ht="85.5" customHeight="1">
      <c r="A31" s="28" t="s">
        <v>176</v>
      </c>
      <c r="B31" s="78" t="s">
        <v>157</v>
      </c>
      <c r="C31" s="78">
        <v>1</v>
      </c>
      <c r="D31" s="91">
        <v>66.8</v>
      </c>
      <c r="E31" s="43"/>
      <c r="F31" s="43"/>
      <c r="G31" s="43"/>
      <c r="H31" s="43"/>
      <c r="I31" s="78">
        <v>66.8</v>
      </c>
      <c r="J31" s="78">
        <v>66.8</v>
      </c>
      <c r="K31" s="79">
        <v>0</v>
      </c>
      <c r="L31" s="43"/>
      <c r="M31" s="43"/>
      <c r="N31" s="43"/>
      <c r="O31" s="43"/>
      <c r="P31" s="91">
        <f>(1+(D31-X31)/Y31)*12</f>
        <v>28.75276752767528</v>
      </c>
      <c r="Q31" s="43"/>
      <c r="R31" s="43">
        <v>3.45</v>
      </c>
      <c r="S31" s="79">
        <v>22.514</v>
      </c>
      <c r="T31" s="43">
        <v>0</v>
      </c>
      <c r="U31" s="79">
        <v>10.006</v>
      </c>
      <c r="V31" s="79">
        <v>0.694</v>
      </c>
      <c r="W31" s="79">
        <v>0</v>
      </c>
      <c r="X31" s="43">
        <v>21.4</v>
      </c>
      <c r="Y31" s="79">
        <f>W31+U31+T31+S31</f>
        <v>32.519999999999996</v>
      </c>
      <c r="Z31" s="34" t="s">
        <v>167</v>
      </c>
      <c r="AA31" s="34" t="s">
        <v>175</v>
      </c>
    </row>
    <row r="32" spans="1:27" ht="72" customHeight="1">
      <c r="A32" s="28" t="s">
        <v>177</v>
      </c>
      <c r="B32" s="78" t="s">
        <v>158</v>
      </c>
      <c r="C32" s="78">
        <v>1</v>
      </c>
      <c r="D32" s="91">
        <v>108.91</v>
      </c>
      <c r="E32" s="43"/>
      <c r="F32" s="43"/>
      <c r="G32" s="43"/>
      <c r="H32" s="43"/>
      <c r="I32" s="78">
        <v>108.91</v>
      </c>
      <c r="J32" s="78">
        <v>108.91</v>
      </c>
      <c r="K32" s="79">
        <v>0</v>
      </c>
      <c r="L32" s="43"/>
      <c r="M32" s="43"/>
      <c r="N32" s="43"/>
      <c r="O32" s="43"/>
      <c r="P32" s="91">
        <f>(1+(D32-X32)/Y32)*12</f>
        <v>32.15581098339719</v>
      </c>
      <c r="Q32" s="43"/>
      <c r="R32" s="79">
        <v>4.945</v>
      </c>
      <c r="S32" s="79">
        <v>32.27</v>
      </c>
      <c r="T32" s="43">
        <v>0</v>
      </c>
      <c r="U32" s="79">
        <v>14.71</v>
      </c>
      <c r="V32" s="79">
        <v>0.29</v>
      </c>
      <c r="W32" s="79">
        <v>0</v>
      </c>
      <c r="X32" s="43">
        <v>30</v>
      </c>
      <c r="Y32" s="79">
        <f>W32+U32+T32+S32</f>
        <v>46.980000000000004</v>
      </c>
      <c r="Z32" s="34" t="s">
        <v>165</v>
      </c>
      <c r="AA32" s="34" t="s">
        <v>166</v>
      </c>
    </row>
    <row r="33" spans="1:27" ht="70.5" customHeight="1">
      <c r="A33" s="28" t="s">
        <v>178</v>
      </c>
      <c r="B33" s="78" t="s">
        <v>159</v>
      </c>
      <c r="C33" s="78">
        <v>1</v>
      </c>
      <c r="D33" s="91">
        <v>124.7</v>
      </c>
      <c r="E33" s="43"/>
      <c r="F33" s="43"/>
      <c r="G33" s="43"/>
      <c r="H33" s="43"/>
      <c r="I33" s="78">
        <v>124.7</v>
      </c>
      <c r="J33" s="78">
        <v>124.7</v>
      </c>
      <c r="K33" s="79">
        <v>0</v>
      </c>
      <c r="L33" s="43"/>
      <c r="M33" s="43"/>
      <c r="N33" s="43"/>
      <c r="O33" s="43"/>
      <c r="P33" s="91">
        <f>(1+(D33-X33)/Y33)*12</f>
        <v>37.32932129722501</v>
      </c>
      <c r="Q33" s="43"/>
      <c r="R33" s="79">
        <v>4.601</v>
      </c>
      <c r="S33" s="79">
        <v>30.025</v>
      </c>
      <c r="T33" s="43">
        <v>0</v>
      </c>
      <c r="U33" s="79">
        <v>14.84</v>
      </c>
      <c r="V33" s="79">
        <v>0.76</v>
      </c>
      <c r="W33" s="79">
        <v>0</v>
      </c>
      <c r="X33" s="43">
        <v>30</v>
      </c>
      <c r="Y33" s="79">
        <f>W33+U33+T33+S33</f>
        <v>44.864999999999995</v>
      </c>
      <c r="Z33" s="34" t="s">
        <v>165</v>
      </c>
      <c r="AA33" s="34" t="s">
        <v>166</v>
      </c>
    </row>
    <row r="34" spans="1:27" ht="78.75" customHeight="1">
      <c r="A34" s="28" t="s">
        <v>179</v>
      </c>
      <c r="B34" s="78" t="s">
        <v>160</v>
      </c>
      <c r="C34" s="76">
        <v>1</v>
      </c>
      <c r="D34" s="82">
        <v>107</v>
      </c>
      <c r="E34" s="43"/>
      <c r="F34" s="43"/>
      <c r="G34" s="43"/>
      <c r="H34" s="43"/>
      <c r="I34" s="82">
        <v>107</v>
      </c>
      <c r="J34" s="82">
        <v>107</v>
      </c>
      <c r="K34" s="79">
        <v>0</v>
      </c>
      <c r="L34" s="43"/>
      <c r="M34" s="43"/>
      <c r="N34" s="43"/>
      <c r="O34" s="43"/>
      <c r="P34" s="91">
        <f>(1+(D34-X34)/Y34)*12</f>
        <v>42.98922979455154</v>
      </c>
      <c r="Q34" s="43"/>
      <c r="R34" s="79">
        <v>3.546</v>
      </c>
      <c r="S34" s="79">
        <v>23.14</v>
      </c>
      <c r="T34" s="43">
        <v>0</v>
      </c>
      <c r="U34" s="79">
        <v>10.007</v>
      </c>
      <c r="V34" s="79">
        <v>0.63</v>
      </c>
      <c r="W34" s="79">
        <v>0</v>
      </c>
      <c r="X34" s="43">
        <v>21.4</v>
      </c>
      <c r="Y34" s="79">
        <f>W34+U34+T34+S34</f>
        <v>33.147</v>
      </c>
      <c r="Z34" s="34" t="s">
        <v>165</v>
      </c>
      <c r="AA34" s="34" t="s">
        <v>166</v>
      </c>
    </row>
    <row r="35" spans="1:27" ht="13.5" customHeight="1">
      <c r="A35" s="115" t="s">
        <v>84</v>
      </c>
      <c r="B35" s="115"/>
      <c r="C35" s="115"/>
      <c r="D35" s="32">
        <f aca="true" t="shared" si="1" ref="D35:J35">SUM(D31:D34)</f>
        <v>407.40999999999997</v>
      </c>
      <c r="E35" s="32">
        <f t="shared" si="1"/>
        <v>0</v>
      </c>
      <c r="F35" s="32">
        <f t="shared" si="1"/>
        <v>0</v>
      </c>
      <c r="G35" s="32">
        <f t="shared" si="1"/>
        <v>0</v>
      </c>
      <c r="H35" s="32">
        <f t="shared" si="1"/>
        <v>0</v>
      </c>
      <c r="I35" s="32">
        <f t="shared" si="1"/>
        <v>407.40999999999997</v>
      </c>
      <c r="J35" s="32">
        <f t="shared" si="1"/>
        <v>407.40999999999997</v>
      </c>
      <c r="K35" s="32">
        <f aca="true" t="shared" si="2" ref="K35:Y35">SUM(K31:K34)</f>
        <v>0</v>
      </c>
      <c r="L35" s="32">
        <f t="shared" si="2"/>
        <v>0</v>
      </c>
      <c r="M35" s="32">
        <f t="shared" si="2"/>
        <v>0</v>
      </c>
      <c r="N35" s="32">
        <f t="shared" si="2"/>
        <v>0</v>
      </c>
      <c r="O35" s="32">
        <f t="shared" si="2"/>
        <v>0</v>
      </c>
      <c r="P35" s="32">
        <f t="shared" si="2"/>
        <v>141.227129602849</v>
      </c>
      <c r="Q35" s="32">
        <f t="shared" si="2"/>
        <v>0</v>
      </c>
      <c r="R35" s="32">
        <f t="shared" si="2"/>
        <v>16.541999999999998</v>
      </c>
      <c r="S35" s="32">
        <f t="shared" si="2"/>
        <v>107.949</v>
      </c>
      <c r="T35" s="32">
        <f t="shared" si="2"/>
        <v>0</v>
      </c>
      <c r="U35" s="32">
        <f t="shared" si="2"/>
        <v>49.562999999999995</v>
      </c>
      <c r="V35" s="32">
        <f t="shared" si="2"/>
        <v>2.374</v>
      </c>
      <c r="W35" s="32">
        <f t="shared" si="2"/>
        <v>0</v>
      </c>
      <c r="X35" s="32">
        <f t="shared" si="2"/>
        <v>102.80000000000001</v>
      </c>
      <c r="Y35" s="32">
        <f t="shared" si="2"/>
        <v>157.512</v>
      </c>
      <c r="Z35" s="34" t="s">
        <v>23</v>
      </c>
      <c r="AA35" s="34" t="s">
        <v>23</v>
      </c>
    </row>
    <row r="36" spans="1:27" ht="15" customHeight="1">
      <c r="A36" s="24" t="s">
        <v>81</v>
      </c>
      <c r="B36" s="114" t="s">
        <v>56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34"/>
      <c r="AA36" s="34"/>
    </row>
    <row r="37" spans="1:27" ht="15" customHeight="1">
      <c r="A37" s="123" t="s">
        <v>80</v>
      </c>
      <c r="B37" s="123"/>
      <c r="C37" s="123"/>
      <c r="D37" s="32">
        <v>0</v>
      </c>
      <c r="E37" s="33" t="s">
        <v>23</v>
      </c>
      <c r="F37" s="33" t="s">
        <v>23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3"/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 t="s">
        <v>23</v>
      </c>
      <c r="AA37" s="34" t="s">
        <v>23</v>
      </c>
    </row>
    <row r="38" spans="1:27" ht="18.75" customHeight="1">
      <c r="A38" s="24" t="s">
        <v>106</v>
      </c>
      <c r="B38" s="114" t="s">
        <v>35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34"/>
      <c r="AA38" s="34"/>
    </row>
    <row r="39" spans="1:33" ht="15" customHeight="1">
      <c r="A39" s="115" t="s">
        <v>107</v>
      </c>
      <c r="B39" s="115"/>
      <c r="C39" s="115"/>
      <c r="D39" s="32">
        <v>0</v>
      </c>
      <c r="E39" s="33" t="s">
        <v>23</v>
      </c>
      <c r="F39" s="33" t="s">
        <v>23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3"/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 t="s">
        <v>23</v>
      </c>
      <c r="AA39" s="34" t="s">
        <v>23</v>
      </c>
      <c r="AB39" s="15"/>
      <c r="AC39" s="15"/>
      <c r="AD39" s="14"/>
      <c r="AE39" s="14"/>
      <c r="AF39" s="14"/>
      <c r="AG39" s="14"/>
    </row>
    <row r="40" spans="1:33" s="14" customFormat="1" ht="15.75" customHeight="1">
      <c r="A40" s="24" t="s">
        <v>108</v>
      </c>
      <c r="B40" s="115" t="s">
        <v>51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34"/>
      <c r="AA40" s="34"/>
      <c r="AB40" s="2"/>
      <c r="AC40" s="2"/>
      <c r="AD40" s="1"/>
      <c r="AE40" s="1"/>
      <c r="AF40" s="1"/>
      <c r="AG40" s="1"/>
    </row>
    <row r="41" spans="1:33" s="14" customFormat="1" ht="15" customHeight="1">
      <c r="A41" s="51"/>
      <c r="B41" s="74"/>
      <c r="C41" s="76"/>
      <c r="D41" s="75"/>
      <c r="E41" s="24"/>
      <c r="F41" s="24"/>
      <c r="G41" s="24"/>
      <c r="H41" s="24"/>
      <c r="I41" s="51"/>
      <c r="J41" s="51"/>
      <c r="K41" s="51"/>
      <c r="L41" s="24"/>
      <c r="M41" s="24"/>
      <c r="N41" s="24"/>
      <c r="O41" s="24"/>
      <c r="P41" s="51"/>
      <c r="Q41" s="24"/>
      <c r="R41" s="51"/>
      <c r="S41" s="51"/>
      <c r="T41" s="51"/>
      <c r="U41" s="51"/>
      <c r="V41" s="51"/>
      <c r="W41" s="51"/>
      <c r="X41" s="51"/>
      <c r="Y41" s="51"/>
      <c r="Z41" s="34"/>
      <c r="AA41" s="34"/>
      <c r="AB41" s="2"/>
      <c r="AC41" s="2"/>
      <c r="AD41" s="1"/>
      <c r="AE41" s="1"/>
      <c r="AF41" s="1"/>
      <c r="AG41" s="1"/>
    </row>
    <row r="42" spans="1:29" s="14" customFormat="1" ht="15.75" customHeight="1">
      <c r="A42" s="115" t="s">
        <v>109</v>
      </c>
      <c r="B42" s="115"/>
      <c r="C42" s="115"/>
      <c r="D42" s="51">
        <v>0</v>
      </c>
      <c r="E42" s="51" t="s">
        <v>23</v>
      </c>
      <c r="F42" s="51" t="s">
        <v>23</v>
      </c>
      <c r="G42" s="51"/>
      <c r="H42" s="51"/>
      <c r="I42" s="51">
        <v>0</v>
      </c>
      <c r="J42" s="51">
        <v>0</v>
      </c>
      <c r="K42" s="51">
        <v>0</v>
      </c>
      <c r="L42" s="52"/>
      <c r="M42" s="52"/>
      <c r="N42" s="51"/>
      <c r="O42" s="51"/>
      <c r="P42" s="16">
        <v>0</v>
      </c>
      <c r="Q42" s="51"/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34" t="s">
        <v>23</v>
      </c>
      <c r="AA42" s="34" t="s">
        <v>23</v>
      </c>
      <c r="AB42" s="15"/>
      <c r="AC42" s="15"/>
    </row>
    <row r="43" spans="1:33" ht="15.75" customHeight="1">
      <c r="A43" s="113" t="s">
        <v>79</v>
      </c>
      <c r="B43" s="113"/>
      <c r="C43" s="113"/>
      <c r="D43" s="20">
        <f>D42+D29+D35</f>
        <v>597.1099999999999</v>
      </c>
      <c r="E43" s="17" t="s">
        <v>23</v>
      </c>
      <c r="F43" s="17" t="s">
        <v>23</v>
      </c>
      <c r="G43" s="20">
        <v>0</v>
      </c>
      <c r="H43" s="20">
        <v>0</v>
      </c>
      <c r="I43" s="20">
        <f>I42+I29+I35</f>
        <v>597.1099999999999</v>
      </c>
      <c r="J43" s="20">
        <f>J29+J35</f>
        <v>597.1099999999999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6">
        <f>(1+(D43-X43)/Y43)*12</f>
        <v>110.53777808389006</v>
      </c>
      <c r="Q43" s="17"/>
      <c r="R43" s="20">
        <f>R29+R35</f>
        <v>19.744999999999997</v>
      </c>
      <c r="S43" s="20">
        <f>S29+S35</f>
        <v>128.859</v>
      </c>
      <c r="T43" s="20">
        <v>0</v>
      </c>
      <c r="U43" s="20">
        <f>U29+U35</f>
        <v>58.07599999999999</v>
      </c>
      <c r="V43" s="20">
        <f>V29+V35</f>
        <v>14.374</v>
      </c>
      <c r="W43" s="20">
        <v>0</v>
      </c>
      <c r="X43" s="20">
        <f>X29+X35</f>
        <v>120.22000000000001</v>
      </c>
      <c r="Y43" s="20">
        <f>W43+U43+T43+S250</f>
        <v>58.07599999999999</v>
      </c>
      <c r="Z43" s="34" t="s">
        <v>23</v>
      </c>
      <c r="AA43" s="34" t="s">
        <v>23</v>
      </c>
      <c r="AB43" s="15"/>
      <c r="AC43" s="15"/>
      <c r="AD43" s="14"/>
      <c r="AE43" s="14"/>
      <c r="AF43" s="14"/>
      <c r="AG43" s="14"/>
    </row>
    <row r="44" spans="1:27" ht="15.75" customHeight="1">
      <c r="A44" s="113" t="s">
        <v>26</v>
      </c>
      <c r="B44" s="113"/>
      <c r="C44" s="113"/>
      <c r="D44" s="16">
        <f>D43</f>
        <v>597.1099999999999</v>
      </c>
      <c r="E44" s="26" t="s">
        <v>23</v>
      </c>
      <c r="F44" s="26" t="s">
        <v>23</v>
      </c>
      <c r="G44" s="16">
        <v>0</v>
      </c>
      <c r="H44" s="16">
        <v>0</v>
      </c>
      <c r="I44" s="16">
        <f>D44</f>
        <v>597.1099999999999</v>
      </c>
      <c r="J44" s="16">
        <f>J20+J43</f>
        <v>597.1099999999999</v>
      </c>
      <c r="K44" s="16">
        <f>K43</f>
        <v>0</v>
      </c>
      <c r="L44" s="16" t="e">
        <f>L20+L43</f>
        <v>#REF!</v>
      </c>
      <c r="M44" s="16" t="e">
        <f>M20+M43</f>
        <v>#REF!</v>
      </c>
      <c r="N44" s="16" t="e">
        <f>N20+N43</f>
        <v>#REF!</v>
      </c>
      <c r="O44" s="16" t="e">
        <f>O20+O43</f>
        <v>#REF!</v>
      </c>
      <c r="P44" s="16">
        <f>(1+(D44-X44)/Y44)*12</f>
        <v>110.53777808389006</v>
      </c>
      <c r="Q44" s="26"/>
      <c r="R44" s="16">
        <f>R43</f>
        <v>19.744999999999997</v>
      </c>
      <c r="S44" s="16">
        <f>S43</f>
        <v>128.859</v>
      </c>
      <c r="T44" s="16">
        <f>T20+T43</f>
        <v>0</v>
      </c>
      <c r="U44" s="16">
        <f>U43</f>
        <v>58.07599999999999</v>
      </c>
      <c r="V44" s="16">
        <f>V43</f>
        <v>14.374</v>
      </c>
      <c r="W44" s="16">
        <f>W20+W43</f>
        <v>0</v>
      </c>
      <c r="X44" s="16">
        <f>X43</f>
        <v>120.22000000000001</v>
      </c>
      <c r="Y44" s="16">
        <f>Y43</f>
        <v>58.07599999999999</v>
      </c>
      <c r="Z44" s="34" t="s">
        <v>23</v>
      </c>
      <c r="AA44" s="34" t="s">
        <v>23</v>
      </c>
    </row>
    <row r="45" spans="1:27" ht="15.75" customHeight="1">
      <c r="A45" s="119" t="s">
        <v>110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2" customHeight="1">
      <c r="A46" s="26">
        <v>1</v>
      </c>
      <c r="B46" s="26">
        <v>2</v>
      </c>
      <c r="C46" s="26">
        <v>3</v>
      </c>
      <c r="D46" s="26">
        <v>4</v>
      </c>
      <c r="E46" s="26">
        <v>5</v>
      </c>
      <c r="F46" s="26">
        <v>6</v>
      </c>
      <c r="G46" s="26">
        <v>7</v>
      </c>
      <c r="H46" s="26">
        <v>8</v>
      </c>
      <c r="I46" s="26">
        <v>5</v>
      </c>
      <c r="J46" s="26">
        <v>6</v>
      </c>
      <c r="K46" s="26">
        <v>7</v>
      </c>
      <c r="L46" s="26">
        <v>12</v>
      </c>
      <c r="M46" s="26">
        <v>13</v>
      </c>
      <c r="N46" s="26">
        <v>14</v>
      </c>
      <c r="O46" s="26">
        <v>15</v>
      </c>
      <c r="P46" s="26">
        <v>8</v>
      </c>
      <c r="Q46" s="26">
        <v>9</v>
      </c>
      <c r="R46" s="26">
        <v>10</v>
      </c>
      <c r="S46" s="26">
        <v>11</v>
      </c>
      <c r="T46" s="26">
        <v>12</v>
      </c>
      <c r="U46" s="26">
        <v>13</v>
      </c>
      <c r="V46" s="26">
        <v>14</v>
      </c>
      <c r="W46" s="26">
        <v>15</v>
      </c>
      <c r="X46" s="26">
        <v>16</v>
      </c>
      <c r="Y46" s="26">
        <v>17</v>
      </c>
      <c r="Z46" s="26">
        <v>18</v>
      </c>
      <c r="AA46" s="26">
        <v>19</v>
      </c>
    </row>
    <row r="47" spans="1:27" ht="18" customHeight="1">
      <c r="A47" s="26" t="s">
        <v>27</v>
      </c>
      <c r="B47" s="121" t="s">
        <v>28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</row>
    <row r="48" spans="1:27" ht="21.75" customHeight="1">
      <c r="A48" s="30" t="s">
        <v>29</v>
      </c>
      <c r="B48" s="120" t="s">
        <v>78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1:35" ht="21.75" customHeight="1">
      <c r="A49" s="31" t="s">
        <v>30</v>
      </c>
      <c r="B49" s="114" t="s">
        <v>22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I49" s="40"/>
    </row>
    <row r="50" spans="1:35" ht="14.25" customHeight="1">
      <c r="A50" s="33"/>
      <c r="B50" s="77"/>
      <c r="C50" s="77"/>
      <c r="D50" s="59" t="s">
        <v>120</v>
      </c>
      <c r="E50" s="58"/>
      <c r="F50" s="58"/>
      <c r="G50" s="58"/>
      <c r="H50" s="58"/>
      <c r="I50" s="59" t="s">
        <v>120</v>
      </c>
      <c r="J50" s="59" t="s">
        <v>120</v>
      </c>
      <c r="K50" s="49" t="s">
        <v>120</v>
      </c>
      <c r="L50" s="49"/>
      <c r="M50" s="49"/>
      <c r="N50" s="49"/>
      <c r="O50" s="49"/>
      <c r="P50" s="49" t="s">
        <v>120</v>
      </c>
      <c r="Q50" s="49"/>
      <c r="R50" s="49" t="s">
        <v>120</v>
      </c>
      <c r="S50" s="49" t="s">
        <v>120</v>
      </c>
      <c r="T50" s="49" t="s">
        <v>120</v>
      </c>
      <c r="U50" s="49" t="s">
        <v>120</v>
      </c>
      <c r="V50" s="49" t="s">
        <v>120</v>
      </c>
      <c r="W50" s="49" t="s">
        <v>120</v>
      </c>
      <c r="X50" s="49" t="s">
        <v>120</v>
      </c>
      <c r="Y50" s="49" t="s">
        <v>120</v>
      </c>
      <c r="Z50" s="53" t="s">
        <v>23</v>
      </c>
      <c r="AA50" s="53" t="s">
        <v>23</v>
      </c>
      <c r="AB50" s="41"/>
      <c r="AC50" s="42"/>
      <c r="AE50" s="41"/>
      <c r="AI50" s="40"/>
    </row>
    <row r="51" spans="1:29" s="14" customFormat="1" ht="22.5" customHeight="1">
      <c r="A51" s="113" t="s">
        <v>31</v>
      </c>
      <c r="B51" s="113"/>
      <c r="C51" s="113"/>
      <c r="D51" s="16">
        <f>SUM(D50:D50)</f>
        <v>0</v>
      </c>
      <c r="E51" s="16" t="s">
        <v>23</v>
      </c>
      <c r="F51" s="16" t="s">
        <v>23</v>
      </c>
      <c r="G51" s="16">
        <v>0</v>
      </c>
      <c r="H51" s="16">
        <v>0</v>
      </c>
      <c r="I51" s="16">
        <v>0</v>
      </c>
      <c r="J51" s="16">
        <v>0</v>
      </c>
      <c r="K51" s="16">
        <f>SUM(K50:K50)</f>
        <v>0</v>
      </c>
      <c r="L51" s="16" t="e">
        <f>SUM(#REF!)</f>
        <v>#REF!</v>
      </c>
      <c r="M51" s="16" t="e">
        <f>SUM(#REF!)</f>
        <v>#REF!</v>
      </c>
      <c r="N51" s="16" t="e">
        <f>SUM(#REF!)</f>
        <v>#REF!</v>
      </c>
      <c r="O51" s="16" t="e">
        <f>SUM(#REF!)</f>
        <v>#REF!</v>
      </c>
      <c r="P51" s="81">
        <v>0</v>
      </c>
      <c r="Q51" s="16"/>
      <c r="R51" s="16">
        <f aca="true" t="shared" si="3" ref="R51:W51">SUM(R50:R50)</f>
        <v>0</v>
      </c>
      <c r="S51" s="16">
        <f t="shared" si="3"/>
        <v>0</v>
      </c>
      <c r="T51" s="16">
        <f t="shared" si="3"/>
        <v>0</v>
      </c>
      <c r="U51" s="16">
        <f t="shared" si="3"/>
        <v>0</v>
      </c>
      <c r="V51" s="16">
        <f t="shared" si="3"/>
        <v>0</v>
      </c>
      <c r="W51" s="16">
        <f t="shared" si="3"/>
        <v>0</v>
      </c>
      <c r="X51" s="16">
        <f>W51+V51+U51+T51+S51</f>
        <v>0</v>
      </c>
      <c r="Y51" s="16">
        <f>W51+U51+T51+S51</f>
        <v>0</v>
      </c>
      <c r="Z51" s="21"/>
      <c r="AA51" s="21"/>
      <c r="AB51" s="15"/>
      <c r="AC51" s="39"/>
    </row>
    <row r="52" spans="1:27" ht="15" customHeight="1">
      <c r="A52" s="24" t="s">
        <v>77</v>
      </c>
      <c r="B52" s="114" t="s">
        <v>59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34"/>
      <c r="AA52" s="34"/>
    </row>
    <row r="53" spans="1:27" ht="12" customHeight="1">
      <c r="A53" s="24"/>
      <c r="B53" s="24"/>
      <c r="C53" s="24"/>
      <c r="D53" s="24" t="s">
        <v>48</v>
      </c>
      <c r="E53" s="27" t="s">
        <v>23</v>
      </c>
      <c r="F53" s="27" t="s">
        <v>23</v>
      </c>
      <c r="G53" s="27"/>
      <c r="H53" s="27"/>
      <c r="I53" s="27" t="s">
        <v>48</v>
      </c>
      <c r="J53" s="24" t="s">
        <v>48</v>
      </c>
      <c r="K53" s="24" t="s">
        <v>48</v>
      </c>
      <c r="L53" s="25"/>
      <c r="M53" s="25"/>
      <c r="N53" s="24"/>
      <c r="O53" s="24"/>
      <c r="P53" s="24" t="s">
        <v>48</v>
      </c>
      <c r="Q53" s="24"/>
      <c r="R53" s="24" t="s">
        <v>48</v>
      </c>
      <c r="S53" s="24" t="s">
        <v>48</v>
      </c>
      <c r="T53" s="24" t="s">
        <v>48</v>
      </c>
      <c r="U53" s="24" t="s">
        <v>48</v>
      </c>
      <c r="V53" s="24" t="s">
        <v>48</v>
      </c>
      <c r="W53" s="24" t="s">
        <v>48</v>
      </c>
      <c r="X53" s="24" t="s">
        <v>48</v>
      </c>
      <c r="Y53" s="24" t="s">
        <v>48</v>
      </c>
      <c r="Z53" s="34" t="s">
        <v>23</v>
      </c>
      <c r="AA53" s="34" t="s">
        <v>23</v>
      </c>
    </row>
    <row r="54" spans="1:27" ht="17.25" customHeight="1">
      <c r="A54" s="115" t="s">
        <v>76</v>
      </c>
      <c r="B54" s="115"/>
      <c r="C54" s="115"/>
      <c r="D54" s="32">
        <v>0</v>
      </c>
      <c r="E54" s="33" t="s">
        <v>23</v>
      </c>
      <c r="F54" s="33" t="s">
        <v>23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/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 t="s">
        <v>23</v>
      </c>
      <c r="AA54" s="34" t="s">
        <v>23</v>
      </c>
    </row>
    <row r="55" spans="1:27" ht="12" customHeight="1" hidden="1">
      <c r="A55" s="122" t="s">
        <v>111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34" t="s">
        <v>23</v>
      </c>
      <c r="AA55" s="34" t="s">
        <v>23</v>
      </c>
    </row>
    <row r="56" spans="1:27" ht="12" customHeight="1" hidden="1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11</v>
      </c>
      <c r="H56" s="26">
        <v>12</v>
      </c>
      <c r="I56" s="26">
        <v>13</v>
      </c>
      <c r="J56" s="26">
        <v>14</v>
      </c>
      <c r="K56" s="26">
        <v>15</v>
      </c>
      <c r="L56" s="26">
        <v>16</v>
      </c>
      <c r="M56" s="26">
        <v>17</v>
      </c>
      <c r="N56" s="26">
        <v>18</v>
      </c>
      <c r="O56" s="26">
        <v>19</v>
      </c>
      <c r="P56" s="26">
        <v>20</v>
      </c>
      <c r="Q56" s="26">
        <v>21</v>
      </c>
      <c r="R56" s="26">
        <v>22</v>
      </c>
      <c r="S56" s="26"/>
      <c r="T56" s="26">
        <v>23</v>
      </c>
      <c r="U56" s="26"/>
      <c r="V56" s="26"/>
      <c r="W56" s="26"/>
      <c r="X56" s="26"/>
      <c r="Y56" s="26">
        <v>24</v>
      </c>
      <c r="Z56" s="34" t="s">
        <v>23</v>
      </c>
      <c r="AA56" s="34" t="s">
        <v>23</v>
      </c>
    </row>
    <row r="57" spans="1:27" ht="18.75" customHeight="1">
      <c r="A57" s="30" t="s">
        <v>112</v>
      </c>
      <c r="B57" s="115" t="s">
        <v>51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34"/>
      <c r="AA57" s="34"/>
    </row>
    <row r="58" spans="1:33" s="14" customFormat="1" ht="15" customHeight="1">
      <c r="A58" s="33"/>
      <c r="B58" s="38"/>
      <c r="C58" s="33"/>
      <c r="D58" s="32" t="s">
        <v>48</v>
      </c>
      <c r="E58" s="34"/>
      <c r="F58" s="34"/>
      <c r="G58" s="34"/>
      <c r="H58" s="34"/>
      <c r="I58" s="34" t="s">
        <v>48</v>
      </c>
      <c r="J58" s="32" t="s">
        <v>48</v>
      </c>
      <c r="K58" s="33" t="s">
        <v>48</v>
      </c>
      <c r="L58" s="32"/>
      <c r="M58" s="32"/>
      <c r="N58" s="32"/>
      <c r="O58" s="32"/>
      <c r="P58" s="33" t="s">
        <v>48</v>
      </c>
      <c r="Q58" s="33"/>
      <c r="R58" s="32" t="s">
        <v>48</v>
      </c>
      <c r="S58" s="32" t="s">
        <v>48</v>
      </c>
      <c r="T58" s="32" t="s">
        <v>48</v>
      </c>
      <c r="U58" s="32" t="s">
        <v>48</v>
      </c>
      <c r="V58" s="32" t="s">
        <v>48</v>
      </c>
      <c r="W58" s="32" t="s">
        <v>48</v>
      </c>
      <c r="X58" s="32" t="s">
        <v>48</v>
      </c>
      <c r="Y58" s="48" t="s">
        <v>48</v>
      </c>
      <c r="Z58" s="34" t="s">
        <v>23</v>
      </c>
      <c r="AA58" s="34" t="s">
        <v>23</v>
      </c>
      <c r="AB58" s="2"/>
      <c r="AC58" s="2"/>
      <c r="AD58" s="1"/>
      <c r="AE58" s="1"/>
      <c r="AF58" s="1"/>
      <c r="AG58" s="1"/>
    </row>
    <row r="59" spans="1:33" ht="11.25">
      <c r="A59" s="115" t="s">
        <v>113</v>
      </c>
      <c r="B59" s="115"/>
      <c r="C59" s="115"/>
      <c r="D59" s="32">
        <v>0</v>
      </c>
      <c r="E59" s="33" t="s">
        <v>23</v>
      </c>
      <c r="F59" s="33" t="s">
        <v>23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/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4" t="s">
        <v>23</v>
      </c>
      <c r="AA59" s="34" t="s">
        <v>23</v>
      </c>
      <c r="AB59" s="15"/>
      <c r="AC59" s="15"/>
      <c r="AD59" s="14"/>
      <c r="AE59" s="14"/>
      <c r="AF59" s="14"/>
      <c r="AG59" s="14"/>
    </row>
    <row r="60" spans="1:27" ht="30" customHeight="1">
      <c r="A60" s="121" t="s">
        <v>32</v>
      </c>
      <c r="B60" s="121"/>
      <c r="C60" s="121"/>
      <c r="D60" s="20">
        <f>D51+D59</f>
        <v>0</v>
      </c>
      <c r="E60" s="20" t="s">
        <v>23</v>
      </c>
      <c r="F60" s="20" t="s">
        <v>23</v>
      </c>
      <c r="G60" s="20">
        <v>0</v>
      </c>
      <c r="H60" s="20">
        <v>0</v>
      </c>
      <c r="I60" s="20">
        <f>D60</f>
        <v>0</v>
      </c>
      <c r="J60" s="20">
        <f aca="true" t="shared" si="4" ref="J60:O60">J51+J59</f>
        <v>0</v>
      </c>
      <c r="K60" s="20">
        <f t="shared" si="4"/>
        <v>0</v>
      </c>
      <c r="L60" s="20" t="e">
        <f t="shared" si="4"/>
        <v>#REF!</v>
      </c>
      <c r="M60" s="20" t="e">
        <f t="shared" si="4"/>
        <v>#REF!</v>
      </c>
      <c r="N60" s="20" t="e">
        <f t="shared" si="4"/>
        <v>#REF!</v>
      </c>
      <c r="O60" s="20" t="e">
        <f t="shared" si="4"/>
        <v>#REF!</v>
      </c>
      <c r="P60" s="20">
        <v>0</v>
      </c>
      <c r="Q60" s="20"/>
      <c r="R60" s="20">
        <f>R51+R59</f>
        <v>0</v>
      </c>
      <c r="S60" s="20">
        <f>S51+S59</f>
        <v>0</v>
      </c>
      <c r="T60" s="20">
        <f aca="true" t="shared" si="5" ref="T60:Y60">T51+T59</f>
        <v>0</v>
      </c>
      <c r="U60" s="20">
        <f t="shared" si="5"/>
        <v>0</v>
      </c>
      <c r="V60" s="20">
        <f t="shared" si="5"/>
        <v>0</v>
      </c>
      <c r="W60" s="20">
        <f t="shared" si="5"/>
        <v>0</v>
      </c>
      <c r="X60" s="20">
        <f t="shared" si="5"/>
        <v>0</v>
      </c>
      <c r="Y60" s="20">
        <f t="shared" si="5"/>
        <v>0</v>
      </c>
      <c r="Z60" s="53"/>
      <c r="AA60" s="53"/>
    </row>
    <row r="61" spans="1:27" ht="15.75" customHeight="1">
      <c r="A61" s="30" t="s">
        <v>33</v>
      </c>
      <c r="B61" s="117" t="s">
        <v>34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</row>
    <row r="62" spans="1:27" ht="13.5" customHeight="1">
      <c r="A62" s="29" t="s">
        <v>73</v>
      </c>
      <c r="B62" s="114" t="s">
        <v>22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3"/>
      <c r="AA62" s="43"/>
    </row>
    <row r="63" spans="1:27" ht="37.5" customHeight="1">
      <c r="A63" s="33" t="s">
        <v>127</v>
      </c>
      <c r="B63" s="77" t="s">
        <v>139</v>
      </c>
      <c r="C63" s="77" t="s">
        <v>140</v>
      </c>
      <c r="D63" s="82">
        <v>264.678</v>
      </c>
      <c r="E63" s="82">
        <v>264.678</v>
      </c>
      <c r="F63" s="82">
        <v>264.678</v>
      </c>
      <c r="G63" s="82">
        <v>264.678</v>
      </c>
      <c r="H63" s="82">
        <v>264.678</v>
      </c>
      <c r="I63" s="82">
        <v>264.678</v>
      </c>
      <c r="J63" s="82">
        <v>264.678</v>
      </c>
      <c r="K63" s="86">
        <v>0</v>
      </c>
      <c r="L63" s="86"/>
      <c r="M63" s="86"/>
      <c r="N63" s="86"/>
      <c r="O63" s="86"/>
      <c r="P63" s="82">
        <f>(1+(D63-X63)/Y63)*12</f>
        <v>65.30266003435169</v>
      </c>
      <c r="Q63" s="86"/>
      <c r="R63" s="86">
        <v>2.454</v>
      </c>
      <c r="S63" s="86">
        <v>16.015</v>
      </c>
      <c r="T63" s="86">
        <v>0</v>
      </c>
      <c r="U63" s="86">
        <v>31.461</v>
      </c>
      <c r="V63" s="86">
        <v>6.173</v>
      </c>
      <c r="W63" s="86">
        <v>0.02677</v>
      </c>
      <c r="X63" s="86">
        <v>53.676</v>
      </c>
      <c r="Y63" s="86">
        <f aca="true" t="shared" si="6" ref="Y63:Y73">W63+U63+T63+S63</f>
        <v>47.50277</v>
      </c>
      <c r="Z63" s="89" t="s">
        <v>136</v>
      </c>
      <c r="AA63" s="87" t="s">
        <v>137</v>
      </c>
    </row>
    <row r="64" spans="1:27" ht="39" customHeight="1">
      <c r="A64" s="83" t="s">
        <v>128</v>
      </c>
      <c r="B64" s="77" t="s">
        <v>141</v>
      </c>
      <c r="C64" s="77" t="s">
        <v>142</v>
      </c>
      <c r="D64" s="82">
        <v>124.006</v>
      </c>
      <c r="E64" s="82">
        <v>124.006</v>
      </c>
      <c r="F64" s="82">
        <v>124.006</v>
      </c>
      <c r="G64" s="82">
        <v>124.006</v>
      </c>
      <c r="H64" s="82">
        <v>124.006</v>
      </c>
      <c r="I64" s="82">
        <v>124.006</v>
      </c>
      <c r="J64" s="82">
        <v>124.006</v>
      </c>
      <c r="K64" s="86">
        <v>0</v>
      </c>
      <c r="L64" s="86"/>
      <c r="M64" s="86"/>
      <c r="N64" s="86"/>
      <c r="O64" s="86"/>
      <c r="P64" s="82">
        <f aca="true" t="shared" si="7" ref="P64:P72">(1+(D64-X64)/Y64)*12</f>
        <v>32.479830572156445</v>
      </c>
      <c r="Q64" s="86"/>
      <c r="R64" s="86">
        <v>2.461</v>
      </c>
      <c r="S64" s="86">
        <v>16.066</v>
      </c>
      <c r="T64" s="86">
        <v>0</v>
      </c>
      <c r="U64" s="86">
        <v>23.917</v>
      </c>
      <c r="V64" s="86">
        <v>15.732</v>
      </c>
      <c r="W64" s="86">
        <v>0.01987</v>
      </c>
      <c r="X64" s="86">
        <v>55.735</v>
      </c>
      <c r="Y64" s="86">
        <f t="shared" si="6"/>
        <v>40.00287</v>
      </c>
      <c r="Z64" s="89" t="s">
        <v>136</v>
      </c>
      <c r="AA64" s="87" t="s">
        <v>137</v>
      </c>
    </row>
    <row r="65" spans="1:27" ht="43.5" customHeight="1">
      <c r="A65" s="33" t="s">
        <v>129</v>
      </c>
      <c r="B65" s="77" t="s">
        <v>143</v>
      </c>
      <c r="C65" s="77" t="s">
        <v>144</v>
      </c>
      <c r="D65" s="82">
        <v>57.03</v>
      </c>
      <c r="E65" s="58"/>
      <c r="F65" s="58"/>
      <c r="G65" s="58"/>
      <c r="H65" s="58"/>
      <c r="I65" s="82">
        <v>57.03</v>
      </c>
      <c r="J65" s="82">
        <v>57.03</v>
      </c>
      <c r="K65" s="86">
        <v>0</v>
      </c>
      <c r="L65" s="86"/>
      <c r="M65" s="86"/>
      <c r="N65" s="86"/>
      <c r="O65" s="86"/>
      <c r="P65" s="82">
        <f t="shared" si="7"/>
        <v>50.39687163064643</v>
      </c>
      <c r="Q65" s="86"/>
      <c r="R65" s="86">
        <v>0.777</v>
      </c>
      <c r="S65" s="86">
        <v>5.073</v>
      </c>
      <c r="T65" s="86">
        <v>0</v>
      </c>
      <c r="U65" s="86">
        <v>7.348</v>
      </c>
      <c r="V65" s="86">
        <v>4.834</v>
      </c>
      <c r="W65" s="86">
        <v>0.0072</v>
      </c>
      <c r="X65" s="86">
        <v>17.263</v>
      </c>
      <c r="Y65" s="86">
        <f t="shared" si="6"/>
        <v>12.4282</v>
      </c>
      <c r="Z65" s="89" t="s">
        <v>136</v>
      </c>
      <c r="AA65" s="87" t="s">
        <v>137</v>
      </c>
    </row>
    <row r="66" spans="1:27" ht="44.25" customHeight="1">
      <c r="A66" s="84" t="s">
        <v>130</v>
      </c>
      <c r="B66" s="77" t="s">
        <v>145</v>
      </c>
      <c r="C66" s="33" t="s">
        <v>146</v>
      </c>
      <c r="D66" s="82">
        <v>421.41</v>
      </c>
      <c r="E66" s="82">
        <v>421.41</v>
      </c>
      <c r="F66" s="82">
        <v>421.41</v>
      </c>
      <c r="G66" s="82">
        <v>421.41</v>
      </c>
      <c r="H66" s="82">
        <v>421.41</v>
      </c>
      <c r="I66" s="82">
        <v>421.41</v>
      </c>
      <c r="J66" s="82">
        <v>421.41</v>
      </c>
      <c r="K66" s="32">
        <v>0</v>
      </c>
      <c r="L66" s="88"/>
      <c r="M66" s="88"/>
      <c r="N66" s="88"/>
      <c r="O66" s="88"/>
      <c r="P66" s="82">
        <f t="shared" si="7"/>
        <v>60.555027074626814</v>
      </c>
      <c r="Q66" s="88"/>
      <c r="R66" s="85">
        <v>5.34</v>
      </c>
      <c r="S66" s="85">
        <v>34.85</v>
      </c>
      <c r="T66" s="85">
        <v>0</v>
      </c>
      <c r="U66" s="85">
        <v>46.192</v>
      </c>
      <c r="V66" s="85">
        <v>12.251</v>
      </c>
      <c r="W66" s="85">
        <v>0.03945</v>
      </c>
      <c r="X66" s="85">
        <v>93.334</v>
      </c>
      <c r="Y66" s="86">
        <f t="shared" si="6"/>
        <v>81.08145</v>
      </c>
      <c r="Z66" s="89" t="s">
        <v>136</v>
      </c>
      <c r="AA66" s="87" t="s">
        <v>137</v>
      </c>
    </row>
    <row r="67" spans="1:27" ht="41.25" customHeight="1">
      <c r="A67" s="84" t="s">
        <v>131</v>
      </c>
      <c r="B67" s="77" t="s">
        <v>138</v>
      </c>
      <c r="C67" s="90" t="s">
        <v>147</v>
      </c>
      <c r="D67" s="82">
        <v>839.524</v>
      </c>
      <c r="E67" s="82">
        <v>839.524</v>
      </c>
      <c r="F67" s="82">
        <v>839.524</v>
      </c>
      <c r="G67" s="82">
        <v>839.524</v>
      </c>
      <c r="H67" s="82">
        <v>839.524</v>
      </c>
      <c r="I67" s="82">
        <v>839.524</v>
      </c>
      <c r="J67" s="82">
        <v>839.524</v>
      </c>
      <c r="K67" s="32">
        <v>0</v>
      </c>
      <c r="L67" s="88"/>
      <c r="M67" s="88"/>
      <c r="N67" s="88"/>
      <c r="O67" s="88"/>
      <c r="P67" s="82">
        <f t="shared" si="7"/>
        <v>89.29210062302197</v>
      </c>
      <c r="Q67" s="88"/>
      <c r="R67" s="85">
        <v>5.916</v>
      </c>
      <c r="S67" s="85">
        <v>38.61</v>
      </c>
      <c r="T67" s="85">
        <v>0</v>
      </c>
      <c r="U67" s="85">
        <v>74.019</v>
      </c>
      <c r="V67" s="85">
        <v>1.442</v>
      </c>
      <c r="W67" s="85">
        <v>0.000414</v>
      </c>
      <c r="X67" s="85">
        <v>114.077</v>
      </c>
      <c r="Y67" s="86">
        <f t="shared" si="6"/>
        <v>112.62941400000001</v>
      </c>
      <c r="Z67" s="89" t="s">
        <v>136</v>
      </c>
      <c r="AA67" s="87" t="s">
        <v>137</v>
      </c>
    </row>
    <row r="68" spans="1:27" ht="41.25" customHeight="1">
      <c r="A68" s="84" t="s">
        <v>132</v>
      </c>
      <c r="B68" s="77" t="s">
        <v>148</v>
      </c>
      <c r="C68" s="90" t="s">
        <v>149</v>
      </c>
      <c r="D68" s="96">
        <v>718.14</v>
      </c>
      <c r="E68" s="94"/>
      <c r="F68" s="94"/>
      <c r="G68" s="94"/>
      <c r="H68" s="94"/>
      <c r="I68" s="96">
        <v>718.14</v>
      </c>
      <c r="J68" s="96">
        <v>718.14</v>
      </c>
      <c r="K68" s="93">
        <v>0</v>
      </c>
      <c r="L68" s="94"/>
      <c r="M68" s="94"/>
      <c r="N68" s="94"/>
      <c r="O68" s="94"/>
      <c r="P68" s="96">
        <f t="shared" si="7"/>
        <v>51.63122405824621</v>
      </c>
      <c r="Q68" s="94"/>
      <c r="R68" s="92">
        <v>9.477</v>
      </c>
      <c r="S68" s="92">
        <v>61.849</v>
      </c>
      <c r="T68" s="92">
        <v>0</v>
      </c>
      <c r="U68" s="92">
        <v>91.547</v>
      </c>
      <c r="V68" s="92">
        <v>56.828</v>
      </c>
      <c r="W68" s="92">
        <v>0.09449</v>
      </c>
      <c r="X68" s="92">
        <v>211.222</v>
      </c>
      <c r="Y68" s="95">
        <f t="shared" si="6"/>
        <v>153.49049</v>
      </c>
      <c r="Z68" s="89" t="s">
        <v>136</v>
      </c>
      <c r="AA68" s="87" t="s">
        <v>137</v>
      </c>
    </row>
    <row r="69" spans="1:27" ht="41.25" customHeight="1">
      <c r="A69" s="84" t="s">
        <v>171</v>
      </c>
      <c r="B69" s="77" t="s">
        <v>150</v>
      </c>
      <c r="C69" s="77" t="s">
        <v>151</v>
      </c>
      <c r="D69" s="96">
        <v>81.313</v>
      </c>
      <c r="E69" s="96">
        <v>81.313</v>
      </c>
      <c r="F69" s="96">
        <v>81.313</v>
      </c>
      <c r="G69" s="96">
        <v>81.313</v>
      </c>
      <c r="H69" s="96">
        <v>81.313</v>
      </c>
      <c r="I69" s="96">
        <v>81.313</v>
      </c>
      <c r="J69" s="96">
        <v>81.313</v>
      </c>
      <c r="K69" s="93">
        <v>0</v>
      </c>
      <c r="L69" s="94"/>
      <c r="M69" s="94"/>
      <c r="N69" s="94"/>
      <c r="O69" s="94"/>
      <c r="P69" s="96">
        <f t="shared" si="7"/>
        <v>57.360860843334315</v>
      </c>
      <c r="Q69" s="94"/>
      <c r="R69" s="92">
        <v>1.059</v>
      </c>
      <c r="S69" s="92">
        <v>6.911</v>
      </c>
      <c r="T69" s="92">
        <v>0</v>
      </c>
      <c r="U69" s="92">
        <v>9.068</v>
      </c>
      <c r="V69" s="92">
        <v>4.87</v>
      </c>
      <c r="W69" s="92">
        <v>0.01276</v>
      </c>
      <c r="X69" s="92">
        <v>20.863</v>
      </c>
      <c r="Y69" s="95">
        <f t="shared" si="6"/>
        <v>15.99176</v>
      </c>
      <c r="Z69" s="89" t="s">
        <v>136</v>
      </c>
      <c r="AA69" s="87" t="s">
        <v>137</v>
      </c>
    </row>
    <row r="70" spans="1:27" ht="41.25" customHeight="1">
      <c r="A70" s="84" t="s">
        <v>172</v>
      </c>
      <c r="B70" s="77" t="s">
        <v>152</v>
      </c>
      <c r="C70" s="77" t="s">
        <v>153</v>
      </c>
      <c r="D70" s="96">
        <v>923.96</v>
      </c>
      <c r="E70" s="96">
        <v>923.96</v>
      </c>
      <c r="F70" s="96">
        <v>923.96</v>
      </c>
      <c r="G70" s="96">
        <v>923.96</v>
      </c>
      <c r="H70" s="96">
        <v>923.96</v>
      </c>
      <c r="I70" s="96">
        <v>923.96</v>
      </c>
      <c r="J70" s="96">
        <v>923.96</v>
      </c>
      <c r="K70" s="93">
        <v>0</v>
      </c>
      <c r="L70" s="94"/>
      <c r="M70" s="94"/>
      <c r="N70" s="94"/>
      <c r="O70" s="94"/>
      <c r="P70" s="96">
        <f t="shared" si="7"/>
        <v>71.7201629379731</v>
      </c>
      <c r="Q70" s="94"/>
      <c r="R70" s="92">
        <v>9.166</v>
      </c>
      <c r="S70" s="92">
        <v>59.817</v>
      </c>
      <c r="T70" s="92">
        <v>0</v>
      </c>
      <c r="U70" s="92">
        <v>86.246</v>
      </c>
      <c r="V70" s="92">
        <v>49.822</v>
      </c>
      <c r="W70" s="92">
        <v>0.11778</v>
      </c>
      <c r="X70" s="92">
        <v>196.465</v>
      </c>
      <c r="Y70" s="95">
        <f t="shared" si="6"/>
        <v>146.18078</v>
      </c>
      <c r="Z70" s="89" t="s">
        <v>136</v>
      </c>
      <c r="AA70" s="87" t="s">
        <v>137</v>
      </c>
    </row>
    <row r="71" spans="1:27" ht="41.25" customHeight="1">
      <c r="A71" s="84" t="s">
        <v>173</v>
      </c>
      <c r="B71" s="77" t="s">
        <v>154</v>
      </c>
      <c r="C71" s="77" t="s">
        <v>190</v>
      </c>
      <c r="D71" s="82">
        <v>832.068</v>
      </c>
      <c r="E71" s="82">
        <v>1005.185</v>
      </c>
      <c r="F71" s="82">
        <v>1005.185</v>
      </c>
      <c r="G71" s="82">
        <v>1005.185</v>
      </c>
      <c r="H71" s="82">
        <v>1005.185</v>
      </c>
      <c r="I71" s="82">
        <v>832.07</v>
      </c>
      <c r="J71" s="82">
        <v>832.07</v>
      </c>
      <c r="K71" s="32">
        <v>0</v>
      </c>
      <c r="L71" s="88"/>
      <c r="M71" s="88"/>
      <c r="N71" s="88"/>
      <c r="O71" s="88"/>
      <c r="P71" s="82">
        <f t="shared" si="7"/>
        <v>59.140471000758154</v>
      </c>
      <c r="Q71" s="88"/>
      <c r="R71" s="85">
        <v>11.358</v>
      </c>
      <c r="S71" s="85">
        <v>74.126</v>
      </c>
      <c r="T71" s="85">
        <v>0</v>
      </c>
      <c r="U71" s="85">
        <v>94.706</v>
      </c>
      <c r="V71" s="85">
        <v>0</v>
      </c>
      <c r="W71" s="85">
        <v>0</v>
      </c>
      <c r="X71" s="85">
        <v>168.833</v>
      </c>
      <c r="Y71" s="86">
        <f t="shared" si="6"/>
        <v>168.832</v>
      </c>
      <c r="Z71" s="89" t="s">
        <v>163</v>
      </c>
      <c r="AA71" s="87" t="s">
        <v>164</v>
      </c>
    </row>
    <row r="72" spans="1:27" ht="39.75" customHeight="1">
      <c r="A72" s="84" t="s">
        <v>174</v>
      </c>
      <c r="B72" s="77" t="s">
        <v>155</v>
      </c>
      <c r="C72" s="90" t="s">
        <v>133</v>
      </c>
      <c r="D72" s="82">
        <v>120.6</v>
      </c>
      <c r="E72" s="88"/>
      <c r="F72" s="88"/>
      <c r="G72" s="88"/>
      <c r="H72" s="88"/>
      <c r="I72" s="82">
        <v>120.6</v>
      </c>
      <c r="J72" s="82">
        <v>120.6</v>
      </c>
      <c r="K72" s="32">
        <v>0</v>
      </c>
      <c r="L72" s="88"/>
      <c r="M72" s="88"/>
      <c r="N72" s="88"/>
      <c r="O72" s="88"/>
      <c r="P72" s="82">
        <f t="shared" si="7"/>
        <v>18.855575723048794</v>
      </c>
      <c r="Q72" s="88"/>
      <c r="R72" s="85">
        <v>3.195</v>
      </c>
      <c r="S72" s="85">
        <v>50.257</v>
      </c>
      <c r="T72" s="85">
        <v>0</v>
      </c>
      <c r="U72" s="85">
        <v>25.222</v>
      </c>
      <c r="V72" s="85">
        <v>2</v>
      </c>
      <c r="W72" s="85">
        <v>0</v>
      </c>
      <c r="X72" s="85">
        <v>77.479</v>
      </c>
      <c r="Y72" s="86">
        <f t="shared" si="6"/>
        <v>75.479</v>
      </c>
      <c r="Z72" s="87" t="s">
        <v>162</v>
      </c>
      <c r="AA72" s="87"/>
    </row>
    <row r="73" spans="1:27" ht="39.75" customHeight="1">
      <c r="A73" s="84"/>
      <c r="B73" s="77" t="s">
        <v>170</v>
      </c>
      <c r="C73" s="33" t="s">
        <v>168</v>
      </c>
      <c r="D73" s="93">
        <v>125.2</v>
      </c>
      <c r="E73" s="94"/>
      <c r="F73" s="94"/>
      <c r="G73" s="94"/>
      <c r="H73" s="94"/>
      <c r="I73" s="93">
        <v>125.2</v>
      </c>
      <c r="J73" s="93">
        <v>125.2</v>
      </c>
      <c r="K73" s="93">
        <v>0</v>
      </c>
      <c r="L73" s="94"/>
      <c r="M73" s="94"/>
      <c r="N73" s="94"/>
      <c r="O73" s="94"/>
      <c r="P73" s="95">
        <f>(1+(D73-X73)/Y73)*12</f>
        <v>7.880213695126843</v>
      </c>
      <c r="Q73" s="94"/>
      <c r="R73" s="92">
        <v>8.86</v>
      </c>
      <c r="S73" s="92">
        <v>139.423</v>
      </c>
      <c r="T73" s="92">
        <v>0</v>
      </c>
      <c r="U73" s="92">
        <v>45.139</v>
      </c>
      <c r="V73" s="92">
        <v>2</v>
      </c>
      <c r="W73" s="92">
        <v>0</v>
      </c>
      <c r="X73" s="92">
        <v>188.563</v>
      </c>
      <c r="Y73" s="95">
        <f t="shared" si="6"/>
        <v>184.562</v>
      </c>
      <c r="Z73" s="87" t="s">
        <v>169</v>
      </c>
      <c r="AA73" s="87"/>
    </row>
    <row r="74" spans="1:27" ht="14.25" customHeight="1">
      <c r="A74" s="115" t="s">
        <v>36</v>
      </c>
      <c r="B74" s="115"/>
      <c r="C74" s="115"/>
      <c r="D74" s="32">
        <f>SUM(D63:D73)</f>
        <v>4507.929</v>
      </c>
      <c r="E74" s="32">
        <f aca="true" t="shared" si="8" ref="E74:J74">SUM(E63:E73)</f>
        <v>3660.076</v>
      </c>
      <c r="F74" s="32">
        <f t="shared" si="8"/>
        <v>3660.076</v>
      </c>
      <c r="G74" s="32">
        <f t="shared" si="8"/>
        <v>3660.076</v>
      </c>
      <c r="H74" s="32">
        <f t="shared" si="8"/>
        <v>3660.076</v>
      </c>
      <c r="I74" s="32">
        <f t="shared" si="8"/>
        <v>4507.9310000000005</v>
      </c>
      <c r="J74" s="32">
        <f t="shared" si="8"/>
        <v>4507.9310000000005</v>
      </c>
      <c r="K74" s="32">
        <f aca="true" t="shared" si="9" ref="K74:Y74">SUM(K63:K73)</f>
        <v>0</v>
      </c>
      <c r="L74" s="32">
        <f t="shared" si="9"/>
        <v>0</v>
      </c>
      <c r="M74" s="32">
        <f t="shared" si="9"/>
        <v>0</v>
      </c>
      <c r="N74" s="32">
        <f t="shared" si="9"/>
        <v>0</v>
      </c>
      <c r="O74" s="32">
        <f t="shared" si="9"/>
        <v>0</v>
      </c>
      <c r="P74" s="32">
        <f t="shared" si="9"/>
        <v>564.6149981932907</v>
      </c>
      <c r="Q74" s="32">
        <f t="shared" si="9"/>
        <v>0</v>
      </c>
      <c r="R74" s="32">
        <f t="shared" si="9"/>
        <v>60.06300000000001</v>
      </c>
      <c r="S74" s="32">
        <f t="shared" si="9"/>
        <v>502.997</v>
      </c>
      <c r="T74" s="32">
        <f t="shared" si="9"/>
        <v>0</v>
      </c>
      <c r="U74" s="32">
        <f t="shared" si="9"/>
        <v>534.865</v>
      </c>
      <c r="V74" s="32">
        <f t="shared" si="9"/>
        <v>155.952</v>
      </c>
      <c r="W74" s="32">
        <f t="shared" si="9"/>
        <v>0.31873399999999996</v>
      </c>
      <c r="X74" s="32">
        <f t="shared" si="9"/>
        <v>1197.5100000000002</v>
      </c>
      <c r="Y74" s="32">
        <f t="shared" si="9"/>
        <v>1038.180734</v>
      </c>
      <c r="Z74" s="24" t="s">
        <v>23</v>
      </c>
      <c r="AA74" s="24" t="s">
        <v>23</v>
      </c>
    </row>
    <row r="75" spans="1:27" ht="20.25" customHeight="1">
      <c r="A75" s="28" t="s">
        <v>75</v>
      </c>
      <c r="B75" s="114" t="s">
        <v>59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43"/>
      <c r="AA75" s="43"/>
    </row>
    <row r="76" spans="1:27" ht="17.25" customHeight="1">
      <c r="A76" s="115" t="s">
        <v>74</v>
      </c>
      <c r="B76" s="115"/>
      <c r="C76" s="115"/>
      <c r="D76" s="32">
        <v>0</v>
      </c>
      <c r="E76" s="33" t="s">
        <v>23</v>
      </c>
      <c r="F76" s="33" t="s">
        <v>23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3"/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24"/>
      <c r="AA76" s="24"/>
    </row>
    <row r="77" spans="1:33" s="14" customFormat="1" ht="15.75" customHeight="1">
      <c r="A77" s="24" t="s">
        <v>72</v>
      </c>
      <c r="B77" s="114" t="s">
        <v>56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43"/>
      <c r="AA77" s="43"/>
      <c r="AB77" s="2"/>
      <c r="AC77" s="2"/>
      <c r="AD77" s="1"/>
      <c r="AE77" s="1"/>
      <c r="AF77" s="1"/>
      <c r="AG77" s="1"/>
    </row>
    <row r="78" spans="1:33" ht="18" customHeight="1">
      <c r="A78" s="113" t="s">
        <v>71</v>
      </c>
      <c r="B78" s="113"/>
      <c r="C78" s="113"/>
      <c r="D78" s="16">
        <v>0</v>
      </c>
      <c r="E78" s="16" t="s">
        <v>23</v>
      </c>
      <c r="F78" s="16" t="s">
        <v>23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/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26" t="s">
        <v>23</v>
      </c>
      <c r="AA78" s="26" t="s">
        <v>23</v>
      </c>
      <c r="AB78" s="15"/>
      <c r="AC78" s="15"/>
      <c r="AD78" s="14"/>
      <c r="AE78" s="14"/>
      <c r="AF78" s="14"/>
      <c r="AG78" s="14"/>
    </row>
    <row r="79" spans="1:27" ht="15.75" customHeight="1" hidden="1">
      <c r="A79" s="28"/>
      <c r="B79" s="28"/>
      <c r="C79" s="28"/>
      <c r="D79" s="35"/>
      <c r="E79" s="35"/>
      <c r="F79" s="35"/>
      <c r="G79" s="35"/>
      <c r="H79" s="35"/>
      <c r="I79" s="35"/>
      <c r="J79" s="24"/>
      <c r="K79" s="24"/>
      <c r="L79" s="25"/>
      <c r="M79" s="25"/>
      <c r="N79" s="24"/>
      <c r="O79" s="24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6.5" customHeight="1">
      <c r="A80" s="28" t="s">
        <v>121</v>
      </c>
      <c r="B80" s="114" t="s">
        <v>35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</row>
    <row r="81" spans="1:27" ht="15.75" customHeight="1">
      <c r="A81" s="36"/>
      <c r="B81" s="35"/>
      <c r="C81" s="33"/>
      <c r="D81" s="24" t="s">
        <v>48</v>
      </c>
      <c r="E81" s="27" t="s">
        <v>23</v>
      </c>
      <c r="F81" s="27" t="s">
        <v>23</v>
      </c>
      <c r="G81" s="27"/>
      <c r="H81" s="27"/>
      <c r="I81" s="27" t="s">
        <v>48</v>
      </c>
      <c r="J81" s="24" t="s">
        <v>48</v>
      </c>
      <c r="K81" s="24" t="s">
        <v>48</v>
      </c>
      <c r="L81" s="25"/>
      <c r="M81" s="25"/>
      <c r="N81" s="24"/>
      <c r="O81" s="24"/>
      <c r="P81" s="24" t="s">
        <v>48</v>
      </c>
      <c r="Q81" s="24"/>
      <c r="R81" s="24" t="s">
        <v>48</v>
      </c>
      <c r="S81" s="24" t="s">
        <v>48</v>
      </c>
      <c r="T81" s="24" t="s">
        <v>48</v>
      </c>
      <c r="U81" s="24" t="s">
        <v>48</v>
      </c>
      <c r="V81" s="24" t="s">
        <v>48</v>
      </c>
      <c r="W81" s="24" t="s">
        <v>48</v>
      </c>
      <c r="X81" s="24" t="s">
        <v>48</v>
      </c>
      <c r="Y81" s="24" t="s">
        <v>48</v>
      </c>
      <c r="Z81" s="32" t="s">
        <v>23</v>
      </c>
      <c r="AA81" s="32" t="s">
        <v>23</v>
      </c>
    </row>
    <row r="82" spans="1:29" s="14" customFormat="1" ht="16.5" customHeight="1">
      <c r="A82" s="113" t="s">
        <v>122</v>
      </c>
      <c r="B82" s="113"/>
      <c r="C82" s="113"/>
      <c r="D82" s="20">
        <v>0</v>
      </c>
      <c r="E82" s="17" t="s">
        <v>23</v>
      </c>
      <c r="F82" s="17" t="s">
        <v>23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17"/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1" t="s">
        <v>23</v>
      </c>
      <c r="AA82" s="21" t="s">
        <v>23</v>
      </c>
      <c r="AB82" s="15"/>
      <c r="AC82" s="15"/>
    </row>
    <row r="83" spans="1:33" s="14" customFormat="1" ht="17.25" customHeight="1">
      <c r="A83" s="24" t="s">
        <v>123</v>
      </c>
      <c r="B83" s="115" t="s">
        <v>51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34"/>
      <c r="AA83" s="34"/>
      <c r="AB83" s="2"/>
      <c r="AC83" s="2"/>
      <c r="AD83" s="1"/>
      <c r="AE83" s="1"/>
      <c r="AF83" s="1"/>
      <c r="AG83" s="1"/>
    </row>
    <row r="84" spans="1:29" s="14" customFormat="1" ht="17.25" customHeight="1">
      <c r="A84" s="113" t="s">
        <v>124</v>
      </c>
      <c r="B84" s="113"/>
      <c r="C84" s="113"/>
      <c r="D84" s="16">
        <v>0</v>
      </c>
      <c r="E84" s="26" t="s">
        <v>23</v>
      </c>
      <c r="F84" s="26" t="s">
        <v>23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7"/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34" t="s">
        <v>23</v>
      </c>
      <c r="AA84" s="34" t="s">
        <v>23</v>
      </c>
      <c r="AB84" s="15"/>
      <c r="AC84" s="15"/>
    </row>
    <row r="85" spans="1:33" ht="17.25" customHeight="1">
      <c r="A85" s="113" t="s">
        <v>37</v>
      </c>
      <c r="B85" s="113"/>
      <c r="C85" s="113"/>
      <c r="D85" s="16">
        <f>D76+D74</f>
        <v>4507.929</v>
      </c>
      <c r="E85" s="16" t="e">
        <f aca="true" t="shared" si="10" ref="E85:J85">E76+E74</f>
        <v>#VALUE!</v>
      </c>
      <c r="F85" s="16" t="e">
        <f t="shared" si="10"/>
        <v>#VALUE!</v>
      </c>
      <c r="G85" s="16">
        <f t="shared" si="10"/>
        <v>3660.076</v>
      </c>
      <c r="H85" s="16">
        <f t="shared" si="10"/>
        <v>3660.076</v>
      </c>
      <c r="I85" s="16">
        <f t="shared" si="10"/>
        <v>4507.9310000000005</v>
      </c>
      <c r="J85" s="16">
        <f t="shared" si="10"/>
        <v>4507.9310000000005</v>
      </c>
      <c r="K85" s="16">
        <f>K76</f>
        <v>0</v>
      </c>
      <c r="L85" s="16">
        <f>L82</f>
        <v>0</v>
      </c>
      <c r="M85" s="16">
        <f>M82</f>
        <v>0</v>
      </c>
      <c r="N85" s="16">
        <f>N82</f>
        <v>0</v>
      </c>
      <c r="O85" s="16">
        <f>O82</f>
        <v>0</v>
      </c>
      <c r="P85" s="20">
        <f>(1+(D85-X85)/Y85)*12</f>
        <v>50.2640774375996</v>
      </c>
      <c r="Q85" s="17"/>
      <c r="R85" s="20">
        <f>R76+R74</f>
        <v>60.06300000000001</v>
      </c>
      <c r="S85" s="20">
        <f>S76+S74</f>
        <v>502.997</v>
      </c>
      <c r="T85" s="20">
        <f>+T76+T74</f>
        <v>0</v>
      </c>
      <c r="U85" s="20">
        <f>U76+U74</f>
        <v>534.865</v>
      </c>
      <c r="V85" s="20">
        <f>V76+V74</f>
        <v>155.952</v>
      </c>
      <c r="W85" s="20">
        <f>W76+W74</f>
        <v>0.31873399999999996</v>
      </c>
      <c r="X85" s="20">
        <f>X74</f>
        <v>1197.5100000000002</v>
      </c>
      <c r="Y85" s="20">
        <f>W85+U85+T85+S85</f>
        <v>1038.180734</v>
      </c>
      <c r="Z85" s="34" t="s">
        <v>23</v>
      </c>
      <c r="AA85" s="34" t="s">
        <v>23</v>
      </c>
      <c r="AB85" s="15"/>
      <c r="AC85" s="15"/>
      <c r="AD85" s="14"/>
      <c r="AE85" s="14"/>
      <c r="AF85" s="14"/>
      <c r="AG85" s="14"/>
    </row>
    <row r="86" spans="1:27" ht="23.25" customHeight="1">
      <c r="A86" s="121" t="s">
        <v>38</v>
      </c>
      <c r="B86" s="121"/>
      <c r="C86" s="121"/>
      <c r="D86" s="20">
        <f>D85</f>
        <v>4507.929</v>
      </c>
      <c r="E86" s="20" t="e">
        <f aca="true" t="shared" si="11" ref="E86:J86">E85</f>
        <v>#VALUE!</v>
      </c>
      <c r="F86" s="20" t="e">
        <f t="shared" si="11"/>
        <v>#VALUE!</v>
      </c>
      <c r="G86" s="20">
        <f t="shared" si="11"/>
        <v>3660.076</v>
      </c>
      <c r="H86" s="20">
        <f t="shared" si="11"/>
        <v>3660.076</v>
      </c>
      <c r="I86" s="20">
        <f t="shared" si="11"/>
        <v>4507.9310000000005</v>
      </c>
      <c r="J86" s="20">
        <f t="shared" si="11"/>
        <v>4507.9310000000005</v>
      </c>
      <c r="K86" s="20">
        <f>K76</f>
        <v>0</v>
      </c>
      <c r="L86" s="20" t="e">
        <f>L60</f>
        <v>#REF!</v>
      </c>
      <c r="M86" s="20" t="e">
        <f>M60</f>
        <v>#REF!</v>
      </c>
      <c r="N86" s="20" t="e">
        <f>N60</f>
        <v>#REF!</v>
      </c>
      <c r="O86" s="20" t="e">
        <f>O60</f>
        <v>#REF!</v>
      </c>
      <c r="P86" s="20">
        <f>P85</f>
        <v>50.2640774375996</v>
      </c>
      <c r="Q86" s="20"/>
      <c r="R86" s="20">
        <f>R85</f>
        <v>60.06300000000001</v>
      </c>
      <c r="S86" s="20">
        <f>S85</f>
        <v>502.997</v>
      </c>
      <c r="T86" s="20">
        <f>T60</f>
        <v>0</v>
      </c>
      <c r="U86" s="20">
        <f>U85</f>
        <v>534.865</v>
      </c>
      <c r="V86" s="20">
        <f>V85</f>
        <v>155.952</v>
      </c>
      <c r="W86" s="20">
        <f>W85</f>
        <v>0.31873399999999996</v>
      </c>
      <c r="X86" s="20">
        <f>X85</f>
        <v>1197.5100000000002</v>
      </c>
      <c r="Y86" s="20">
        <f>Y85</f>
        <v>1038.180734</v>
      </c>
      <c r="Z86" s="53" t="s">
        <v>120</v>
      </c>
      <c r="AA86" s="53" t="s">
        <v>120</v>
      </c>
    </row>
    <row r="87" spans="1:27" ht="18.75" customHeight="1">
      <c r="A87" s="26" t="s">
        <v>39</v>
      </c>
      <c r="B87" s="113" t="s">
        <v>40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</row>
    <row r="88" spans="1:27" ht="22.5" customHeight="1">
      <c r="A88" s="30" t="s">
        <v>70</v>
      </c>
      <c r="B88" s="113" t="s">
        <v>69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26"/>
      <c r="AA88" s="26"/>
    </row>
    <row r="89" spans="1:27" ht="21.75" customHeight="1">
      <c r="A89" s="31" t="s">
        <v>68</v>
      </c>
      <c r="B89" s="128" t="s">
        <v>22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43"/>
      <c r="AA89" s="43"/>
    </row>
    <row r="90" spans="1:27" ht="14.25" customHeight="1">
      <c r="A90" s="24"/>
      <c r="B90" s="24"/>
      <c r="C90" s="24"/>
      <c r="D90" s="24" t="s">
        <v>48</v>
      </c>
      <c r="E90" s="27" t="s">
        <v>23</v>
      </c>
      <c r="F90" s="27" t="s">
        <v>23</v>
      </c>
      <c r="G90" s="27"/>
      <c r="H90" s="27"/>
      <c r="I90" s="27" t="s">
        <v>48</v>
      </c>
      <c r="J90" s="24" t="s">
        <v>48</v>
      </c>
      <c r="K90" s="24" t="s">
        <v>48</v>
      </c>
      <c r="L90" s="25"/>
      <c r="M90" s="25"/>
      <c r="N90" s="24"/>
      <c r="O90" s="24"/>
      <c r="P90" s="24" t="s">
        <v>48</v>
      </c>
      <c r="Q90" s="24"/>
      <c r="R90" s="24" t="s">
        <v>48</v>
      </c>
      <c r="S90" s="24" t="s">
        <v>48</v>
      </c>
      <c r="T90" s="24" t="s">
        <v>48</v>
      </c>
      <c r="U90" s="24" t="s">
        <v>48</v>
      </c>
      <c r="V90" s="24" t="s">
        <v>48</v>
      </c>
      <c r="W90" s="24" t="s">
        <v>48</v>
      </c>
      <c r="X90" s="24" t="s">
        <v>48</v>
      </c>
      <c r="Y90" s="24" t="s">
        <v>48</v>
      </c>
      <c r="Z90" s="24" t="s">
        <v>48</v>
      </c>
      <c r="AA90" s="24" t="s">
        <v>48</v>
      </c>
    </row>
    <row r="91" spans="1:27" ht="11.25">
      <c r="A91" s="115" t="s">
        <v>67</v>
      </c>
      <c r="B91" s="115"/>
      <c r="C91" s="115"/>
      <c r="D91" s="32">
        <v>0</v>
      </c>
      <c r="E91" s="33" t="s">
        <v>23</v>
      </c>
      <c r="F91" s="33" t="s">
        <v>23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3"/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24" t="s">
        <v>48</v>
      </c>
      <c r="AA91" s="24" t="s">
        <v>48</v>
      </c>
    </row>
    <row r="92" spans="1:27" ht="18.75" customHeight="1">
      <c r="A92" s="24" t="s">
        <v>66</v>
      </c>
      <c r="B92" s="114" t="s">
        <v>59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43"/>
      <c r="AA92" s="43"/>
    </row>
    <row r="93" spans="1:27" ht="15" customHeight="1">
      <c r="A93" s="24"/>
      <c r="B93" s="78"/>
      <c r="C93" s="78"/>
      <c r="D93" s="78" t="s">
        <v>120</v>
      </c>
      <c r="E93" s="43"/>
      <c r="F93" s="43"/>
      <c r="G93" s="43"/>
      <c r="H93" s="43"/>
      <c r="I93" s="78" t="s">
        <v>120</v>
      </c>
      <c r="J93" s="78" t="s">
        <v>120</v>
      </c>
      <c r="K93" s="43" t="s">
        <v>120</v>
      </c>
      <c r="L93" s="43"/>
      <c r="M93" s="43"/>
      <c r="N93" s="43"/>
      <c r="O93" s="43"/>
      <c r="P93" s="79" t="s">
        <v>120</v>
      </c>
      <c r="Q93" s="43"/>
      <c r="R93" s="43" t="s">
        <v>120</v>
      </c>
      <c r="S93" s="43" t="s">
        <v>120</v>
      </c>
      <c r="T93" s="43" t="s">
        <v>120</v>
      </c>
      <c r="U93" s="43" t="s">
        <v>120</v>
      </c>
      <c r="V93" s="43" t="s">
        <v>120</v>
      </c>
      <c r="W93" s="43" t="s">
        <v>120</v>
      </c>
      <c r="X93" s="43" t="s">
        <v>120</v>
      </c>
      <c r="Y93" s="43" t="s">
        <v>120</v>
      </c>
      <c r="Z93" s="43"/>
      <c r="AA93" s="43"/>
    </row>
    <row r="94" spans="1:27" ht="11.25">
      <c r="A94" s="115" t="s">
        <v>65</v>
      </c>
      <c r="B94" s="115"/>
      <c r="C94" s="115"/>
      <c r="D94" s="51" t="str">
        <f>D93</f>
        <v>x</v>
      </c>
      <c r="E94" s="51" t="s">
        <v>23</v>
      </c>
      <c r="F94" s="51" t="s">
        <v>23</v>
      </c>
      <c r="G94" s="51"/>
      <c r="H94" s="51"/>
      <c r="I94" s="51" t="str">
        <f>D94</f>
        <v>x</v>
      </c>
      <c r="J94" s="51" t="str">
        <f>J93</f>
        <v>x</v>
      </c>
      <c r="K94" s="51" t="str">
        <f>K93</f>
        <v>x</v>
      </c>
      <c r="L94" s="52"/>
      <c r="M94" s="52"/>
      <c r="N94" s="51"/>
      <c r="O94" s="51"/>
      <c r="P94" s="51" t="str">
        <f>P93</f>
        <v>x</v>
      </c>
      <c r="Q94" s="51"/>
      <c r="R94" s="51">
        <v>0</v>
      </c>
      <c r="S94" s="51">
        <v>0</v>
      </c>
      <c r="T94" s="51">
        <v>0</v>
      </c>
      <c r="U94" s="51" t="str">
        <f>U93</f>
        <v>x</v>
      </c>
      <c r="V94" s="51">
        <v>0</v>
      </c>
      <c r="W94" s="51">
        <v>0</v>
      </c>
      <c r="X94" s="51" t="str">
        <f>X93</f>
        <v>x</v>
      </c>
      <c r="Y94" s="51" t="str">
        <f>Y93</f>
        <v>x</v>
      </c>
      <c r="Z94" s="24" t="s">
        <v>48</v>
      </c>
      <c r="AA94" s="24" t="s">
        <v>48</v>
      </c>
    </row>
    <row r="95" spans="1:27" ht="15" customHeight="1">
      <c r="A95" s="30" t="s">
        <v>64</v>
      </c>
      <c r="B95" s="115" t="s">
        <v>51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24"/>
      <c r="AA95" s="24"/>
    </row>
    <row r="96" spans="1:29" s="73" customFormat="1" ht="15.75" customHeight="1">
      <c r="A96" s="71"/>
      <c r="B96" s="71"/>
      <c r="C96" s="71"/>
      <c r="D96" s="24" t="s">
        <v>48</v>
      </c>
      <c r="E96" s="27" t="s">
        <v>23</v>
      </c>
      <c r="F96" s="27" t="s">
        <v>23</v>
      </c>
      <c r="G96" s="27"/>
      <c r="H96" s="27"/>
      <c r="I96" s="27" t="s">
        <v>48</v>
      </c>
      <c r="J96" s="24" t="s">
        <v>48</v>
      </c>
      <c r="K96" s="24" t="s">
        <v>48</v>
      </c>
      <c r="L96" s="25"/>
      <c r="M96" s="25"/>
      <c r="N96" s="24"/>
      <c r="O96" s="24"/>
      <c r="P96" s="24" t="s">
        <v>48</v>
      </c>
      <c r="Q96" s="24"/>
      <c r="R96" s="24" t="s">
        <v>48</v>
      </c>
      <c r="S96" s="24" t="s">
        <v>48</v>
      </c>
      <c r="T96" s="24" t="s">
        <v>48</v>
      </c>
      <c r="U96" s="24" t="s">
        <v>48</v>
      </c>
      <c r="V96" s="24" t="s">
        <v>48</v>
      </c>
      <c r="W96" s="24" t="s">
        <v>48</v>
      </c>
      <c r="X96" s="24" t="s">
        <v>48</v>
      </c>
      <c r="Y96" s="24" t="s">
        <v>48</v>
      </c>
      <c r="Z96" s="24" t="s">
        <v>48</v>
      </c>
      <c r="AA96" s="24" t="s">
        <v>48</v>
      </c>
      <c r="AB96" s="72"/>
      <c r="AC96" s="72"/>
    </row>
    <row r="97" spans="1:33" s="14" customFormat="1" ht="14.25" customHeight="1">
      <c r="A97" s="115" t="s">
        <v>63</v>
      </c>
      <c r="B97" s="115"/>
      <c r="C97" s="115"/>
      <c r="D97" s="32">
        <v>0</v>
      </c>
      <c r="E97" s="33" t="s">
        <v>23</v>
      </c>
      <c r="F97" s="33" t="s">
        <v>23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3"/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24" t="s">
        <v>48</v>
      </c>
      <c r="AA97" s="24" t="s">
        <v>48</v>
      </c>
      <c r="AB97" s="2"/>
      <c r="AC97" s="2"/>
      <c r="AD97" s="1"/>
      <c r="AE97" s="1"/>
      <c r="AF97" s="1"/>
      <c r="AG97" s="1"/>
    </row>
    <row r="98" spans="1:33" ht="19.5" customHeight="1">
      <c r="A98" s="113" t="s">
        <v>62</v>
      </c>
      <c r="B98" s="113"/>
      <c r="C98" s="113"/>
      <c r="D98" s="20" t="str">
        <f>D94</f>
        <v>x</v>
      </c>
      <c r="E98" s="20" t="s">
        <v>48</v>
      </c>
      <c r="F98" s="20" t="s">
        <v>48</v>
      </c>
      <c r="G98" s="20">
        <v>0</v>
      </c>
      <c r="H98" s="20">
        <v>0</v>
      </c>
      <c r="I98" s="20" t="str">
        <f>I94</f>
        <v>x</v>
      </c>
      <c r="J98" s="20" t="str">
        <f>J94</f>
        <v>x</v>
      </c>
      <c r="K98" s="20" t="str">
        <f aca="true" t="shared" si="12" ref="K98:P98">K94</f>
        <v>x</v>
      </c>
      <c r="L98" s="20">
        <f t="shared" si="12"/>
        <v>0</v>
      </c>
      <c r="M98" s="20">
        <f t="shared" si="12"/>
        <v>0</v>
      </c>
      <c r="N98" s="20">
        <f t="shared" si="12"/>
        <v>0</v>
      </c>
      <c r="O98" s="20">
        <f t="shared" si="12"/>
        <v>0</v>
      </c>
      <c r="P98" s="20" t="str">
        <f t="shared" si="12"/>
        <v>x</v>
      </c>
      <c r="Q98" s="17"/>
      <c r="R98" s="20">
        <f aca="true" t="shared" si="13" ref="R98:Y98">R94</f>
        <v>0</v>
      </c>
      <c r="S98" s="20">
        <f t="shared" si="13"/>
        <v>0</v>
      </c>
      <c r="T98" s="20">
        <f t="shared" si="13"/>
        <v>0</v>
      </c>
      <c r="U98" s="20" t="str">
        <f t="shared" si="13"/>
        <v>x</v>
      </c>
      <c r="V98" s="20">
        <f t="shared" si="13"/>
        <v>0</v>
      </c>
      <c r="W98" s="20">
        <f t="shared" si="13"/>
        <v>0</v>
      </c>
      <c r="X98" s="20" t="str">
        <f t="shared" si="13"/>
        <v>x</v>
      </c>
      <c r="Y98" s="20" t="str">
        <f t="shared" si="13"/>
        <v>x</v>
      </c>
      <c r="Z98" s="17" t="s">
        <v>48</v>
      </c>
      <c r="AA98" s="17" t="s">
        <v>48</v>
      </c>
      <c r="AB98" s="15"/>
      <c r="AC98" s="15"/>
      <c r="AD98" s="14"/>
      <c r="AE98" s="14"/>
      <c r="AF98" s="14"/>
      <c r="AG98" s="14"/>
    </row>
    <row r="99" spans="1:27" ht="24" customHeight="1">
      <c r="A99" s="116" t="s">
        <v>119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</row>
    <row r="100" spans="1:27" ht="15.75" customHeight="1">
      <c r="A100" s="26">
        <v>1</v>
      </c>
      <c r="B100" s="26">
        <v>2</v>
      </c>
      <c r="C100" s="26">
        <v>3</v>
      </c>
      <c r="D100" s="26">
        <v>4</v>
      </c>
      <c r="E100" s="26">
        <v>5</v>
      </c>
      <c r="F100" s="26">
        <v>6</v>
      </c>
      <c r="G100" s="26">
        <v>11</v>
      </c>
      <c r="H100" s="26">
        <v>12</v>
      </c>
      <c r="I100" s="26">
        <v>5</v>
      </c>
      <c r="J100" s="26">
        <v>6</v>
      </c>
      <c r="K100" s="26">
        <v>7</v>
      </c>
      <c r="L100" s="26">
        <v>16</v>
      </c>
      <c r="M100" s="26">
        <v>17</v>
      </c>
      <c r="N100" s="26">
        <v>18</v>
      </c>
      <c r="O100" s="26">
        <v>19</v>
      </c>
      <c r="P100" s="26">
        <v>8</v>
      </c>
      <c r="Q100" s="26">
        <v>9</v>
      </c>
      <c r="R100" s="26">
        <v>10</v>
      </c>
      <c r="S100" s="26">
        <v>11</v>
      </c>
      <c r="T100" s="26">
        <v>12</v>
      </c>
      <c r="U100" s="26">
        <v>13</v>
      </c>
      <c r="V100" s="26">
        <v>14</v>
      </c>
      <c r="W100" s="26">
        <v>15</v>
      </c>
      <c r="X100" s="26">
        <v>16</v>
      </c>
      <c r="Y100" s="26">
        <v>17</v>
      </c>
      <c r="Z100" s="26">
        <v>18</v>
      </c>
      <c r="AA100" s="26">
        <v>19</v>
      </c>
    </row>
    <row r="101" spans="1:27" ht="15.75" customHeight="1">
      <c r="A101" s="30" t="s">
        <v>61</v>
      </c>
      <c r="B101" s="117" t="s">
        <v>34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47"/>
      <c r="AA101" s="47"/>
    </row>
    <row r="102" spans="1:27" ht="17.25" customHeight="1">
      <c r="A102" s="29" t="s">
        <v>57</v>
      </c>
      <c r="B102" s="114" t="s">
        <v>22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43"/>
      <c r="AA102" s="43"/>
    </row>
    <row r="103" spans="1:27" ht="15" customHeight="1">
      <c r="A103" s="26"/>
      <c r="B103" s="26"/>
      <c r="C103" s="24"/>
      <c r="D103" s="24" t="s">
        <v>48</v>
      </c>
      <c r="E103" s="27" t="s">
        <v>23</v>
      </c>
      <c r="F103" s="27" t="s">
        <v>23</v>
      </c>
      <c r="G103" s="27"/>
      <c r="H103" s="27"/>
      <c r="I103" s="27" t="s">
        <v>48</v>
      </c>
      <c r="J103" s="24" t="s">
        <v>48</v>
      </c>
      <c r="K103" s="24" t="s">
        <v>48</v>
      </c>
      <c r="L103" s="25"/>
      <c r="M103" s="25"/>
      <c r="N103" s="24"/>
      <c r="O103" s="24"/>
      <c r="P103" s="24" t="s">
        <v>48</v>
      </c>
      <c r="Q103" s="24"/>
      <c r="R103" s="24" t="s">
        <v>48</v>
      </c>
      <c r="S103" s="24" t="s">
        <v>48</v>
      </c>
      <c r="T103" s="24" t="s">
        <v>48</v>
      </c>
      <c r="U103" s="24" t="s">
        <v>48</v>
      </c>
      <c r="V103" s="24" t="s">
        <v>48</v>
      </c>
      <c r="W103" s="24" t="s">
        <v>48</v>
      </c>
      <c r="X103" s="24" t="s">
        <v>48</v>
      </c>
      <c r="Y103" s="24" t="s">
        <v>48</v>
      </c>
      <c r="Z103" s="24" t="s">
        <v>48</v>
      </c>
      <c r="AA103" s="24" t="s">
        <v>48</v>
      </c>
    </row>
    <row r="104" spans="1:27" ht="14.25" customHeight="1">
      <c r="A104" s="115" t="s">
        <v>55</v>
      </c>
      <c r="B104" s="115"/>
      <c r="C104" s="115"/>
      <c r="D104" s="32">
        <v>0</v>
      </c>
      <c r="E104" s="33" t="s">
        <v>23</v>
      </c>
      <c r="F104" s="33" t="s">
        <v>23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3"/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24" t="s">
        <v>48</v>
      </c>
      <c r="AA104" s="24" t="s">
        <v>48</v>
      </c>
    </row>
    <row r="105" spans="1:27" ht="15.75" customHeight="1">
      <c r="A105" s="28" t="s">
        <v>60</v>
      </c>
      <c r="B105" s="114" t="s">
        <v>59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24"/>
      <c r="AA105" s="24"/>
    </row>
    <row r="106" spans="1:27" ht="18" customHeight="1">
      <c r="A106" s="26"/>
      <c r="B106" s="26"/>
      <c r="C106" s="24"/>
      <c r="D106" s="24" t="s">
        <v>48</v>
      </c>
      <c r="E106" s="27" t="s">
        <v>23</v>
      </c>
      <c r="F106" s="27" t="s">
        <v>23</v>
      </c>
      <c r="G106" s="27"/>
      <c r="H106" s="27"/>
      <c r="I106" s="27" t="s">
        <v>48</v>
      </c>
      <c r="J106" s="24" t="s">
        <v>48</v>
      </c>
      <c r="K106" s="24" t="s">
        <v>48</v>
      </c>
      <c r="L106" s="25"/>
      <c r="M106" s="25"/>
      <c r="N106" s="24"/>
      <c r="O106" s="24"/>
      <c r="P106" s="24" t="s">
        <v>48</v>
      </c>
      <c r="Q106" s="24"/>
      <c r="R106" s="24" t="s">
        <v>48</v>
      </c>
      <c r="S106" s="24" t="s">
        <v>48</v>
      </c>
      <c r="T106" s="24" t="s">
        <v>48</v>
      </c>
      <c r="U106" s="24" t="s">
        <v>48</v>
      </c>
      <c r="V106" s="24" t="s">
        <v>48</v>
      </c>
      <c r="W106" s="24" t="s">
        <v>48</v>
      </c>
      <c r="X106" s="24" t="s">
        <v>48</v>
      </c>
      <c r="Y106" s="24" t="s">
        <v>48</v>
      </c>
      <c r="Z106" s="24" t="s">
        <v>48</v>
      </c>
      <c r="AA106" s="24" t="s">
        <v>48</v>
      </c>
    </row>
    <row r="107" spans="1:27" ht="17.25" customHeight="1">
      <c r="A107" s="115" t="s">
        <v>58</v>
      </c>
      <c r="B107" s="115"/>
      <c r="C107" s="115"/>
      <c r="D107" s="32">
        <v>0</v>
      </c>
      <c r="E107" s="33" t="s">
        <v>23</v>
      </c>
      <c r="F107" s="33" t="s">
        <v>23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3"/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24" t="s">
        <v>48</v>
      </c>
      <c r="AA107" s="24" t="s">
        <v>48</v>
      </c>
    </row>
    <row r="108" spans="1:33" s="18" customFormat="1" ht="18.75" customHeight="1">
      <c r="A108" s="24" t="s">
        <v>115</v>
      </c>
      <c r="B108" s="114" t="s">
        <v>56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24"/>
      <c r="AA108" s="24"/>
      <c r="AB108" s="2"/>
      <c r="AC108" s="2"/>
      <c r="AD108" s="1"/>
      <c r="AE108" s="1"/>
      <c r="AF108" s="1"/>
      <c r="AG108" s="1"/>
    </row>
    <row r="109" spans="1:29" s="18" customFormat="1" ht="15.75" customHeight="1">
      <c r="A109" s="121" t="s">
        <v>116</v>
      </c>
      <c r="B109" s="121"/>
      <c r="C109" s="121"/>
      <c r="D109" s="20">
        <v>0</v>
      </c>
      <c r="E109" s="17" t="s">
        <v>23</v>
      </c>
      <c r="F109" s="17" t="s">
        <v>23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17"/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4" t="s">
        <v>48</v>
      </c>
      <c r="AA109" s="24" t="s">
        <v>48</v>
      </c>
      <c r="AB109" s="19"/>
      <c r="AC109" s="19"/>
    </row>
    <row r="110" spans="1:29" s="18" customFormat="1" ht="15.75" customHeight="1">
      <c r="A110" s="23" t="s">
        <v>54</v>
      </c>
      <c r="B110" s="117" t="s">
        <v>35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47"/>
      <c r="AA110" s="47"/>
      <c r="AB110" s="19"/>
      <c r="AC110" s="19"/>
    </row>
    <row r="111" spans="1:29" s="18" customFormat="1" ht="17.25" customHeight="1">
      <c r="A111" s="17"/>
      <c r="B111" s="17"/>
      <c r="C111" s="33"/>
      <c r="D111" s="24" t="s">
        <v>48</v>
      </c>
      <c r="E111" s="27" t="s">
        <v>23</v>
      </c>
      <c r="F111" s="27" t="s">
        <v>23</v>
      </c>
      <c r="G111" s="27"/>
      <c r="H111" s="27"/>
      <c r="I111" s="27" t="s">
        <v>48</v>
      </c>
      <c r="J111" s="24" t="s">
        <v>48</v>
      </c>
      <c r="K111" s="24" t="s">
        <v>48</v>
      </c>
      <c r="L111" s="25"/>
      <c r="M111" s="25"/>
      <c r="N111" s="24"/>
      <c r="O111" s="24"/>
      <c r="P111" s="24" t="s">
        <v>48</v>
      </c>
      <c r="Q111" s="24"/>
      <c r="R111" s="24" t="s">
        <v>48</v>
      </c>
      <c r="S111" s="24" t="s">
        <v>48</v>
      </c>
      <c r="T111" s="24" t="s">
        <v>48</v>
      </c>
      <c r="U111" s="24" t="s">
        <v>48</v>
      </c>
      <c r="V111" s="24" t="s">
        <v>48</v>
      </c>
      <c r="W111" s="24" t="s">
        <v>48</v>
      </c>
      <c r="X111" s="24" t="s">
        <v>48</v>
      </c>
      <c r="Y111" s="24" t="s">
        <v>48</v>
      </c>
      <c r="Z111" s="33" t="s">
        <v>48</v>
      </c>
      <c r="AA111" s="17" t="s">
        <v>48</v>
      </c>
      <c r="AB111" s="19"/>
      <c r="AC111" s="19"/>
    </row>
    <row r="112" spans="1:29" s="18" customFormat="1" ht="13.5" customHeight="1">
      <c r="A112" s="121" t="s">
        <v>53</v>
      </c>
      <c r="B112" s="121"/>
      <c r="C112" s="121"/>
      <c r="D112" s="20">
        <v>0</v>
      </c>
      <c r="E112" s="17" t="s">
        <v>23</v>
      </c>
      <c r="F112" s="17" t="s">
        <v>23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17"/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7" t="s">
        <v>48</v>
      </c>
      <c r="AA112" s="17" t="s">
        <v>48</v>
      </c>
      <c r="AB112" s="19"/>
      <c r="AC112" s="19"/>
    </row>
    <row r="113" spans="1:29" s="18" customFormat="1" ht="15.75" customHeight="1">
      <c r="A113" s="22" t="s">
        <v>52</v>
      </c>
      <c r="B113" s="121" t="s">
        <v>51</v>
      </c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7"/>
      <c r="AA113" s="17"/>
      <c r="AB113" s="19"/>
      <c r="AC113" s="19"/>
    </row>
    <row r="114" spans="1:29" s="18" customFormat="1" ht="41.25" customHeight="1">
      <c r="A114" s="33" t="s">
        <v>192</v>
      </c>
      <c r="B114" s="77" t="s">
        <v>181</v>
      </c>
      <c r="C114" s="33" t="s">
        <v>168</v>
      </c>
      <c r="D114" s="32">
        <v>68.04</v>
      </c>
      <c r="E114" s="32">
        <v>68.04</v>
      </c>
      <c r="F114" s="32">
        <v>68.04</v>
      </c>
      <c r="G114" s="32">
        <v>68.04</v>
      </c>
      <c r="H114" s="32">
        <v>68.04</v>
      </c>
      <c r="I114" s="32">
        <v>68.04</v>
      </c>
      <c r="J114" s="32">
        <v>68.04</v>
      </c>
      <c r="K114" s="32">
        <v>0</v>
      </c>
      <c r="L114" s="88"/>
      <c r="M114" s="88"/>
      <c r="N114" s="88"/>
      <c r="O114" s="88"/>
      <c r="P114" s="86">
        <v>120</v>
      </c>
      <c r="Q114" s="88"/>
      <c r="R114" s="85">
        <v>0</v>
      </c>
      <c r="S114" s="85">
        <v>0</v>
      </c>
      <c r="T114" s="85">
        <v>0</v>
      </c>
      <c r="U114" s="92">
        <v>0</v>
      </c>
      <c r="V114" s="92">
        <v>0</v>
      </c>
      <c r="W114" s="92">
        <v>0</v>
      </c>
      <c r="X114" s="85"/>
      <c r="Y114" s="86">
        <f aca="true" t="shared" si="14" ref="Y114:Y119">W114+U114+T114+S114</f>
        <v>0</v>
      </c>
      <c r="Z114" s="87" t="s">
        <v>188</v>
      </c>
      <c r="AA114" s="87" t="s">
        <v>189</v>
      </c>
      <c r="AB114" s="19"/>
      <c r="AC114" s="19"/>
    </row>
    <row r="115" spans="1:29" s="18" customFormat="1" ht="41.25" customHeight="1">
      <c r="A115" s="33" t="s">
        <v>193</v>
      </c>
      <c r="B115" s="77" t="s">
        <v>182</v>
      </c>
      <c r="C115" s="33" t="s">
        <v>168</v>
      </c>
      <c r="D115" s="32">
        <v>81.152</v>
      </c>
      <c r="E115" s="32">
        <v>81.152</v>
      </c>
      <c r="F115" s="32">
        <v>81.152</v>
      </c>
      <c r="G115" s="32">
        <v>81.152</v>
      </c>
      <c r="H115" s="32">
        <v>81.152</v>
      </c>
      <c r="I115" s="32">
        <v>81.152</v>
      </c>
      <c r="J115" s="32">
        <v>81.152</v>
      </c>
      <c r="K115" s="32">
        <v>0</v>
      </c>
      <c r="L115" s="88"/>
      <c r="M115" s="88"/>
      <c r="N115" s="88"/>
      <c r="O115" s="88"/>
      <c r="P115" s="86">
        <v>120</v>
      </c>
      <c r="Q115" s="88"/>
      <c r="R115" s="85">
        <v>0</v>
      </c>
      <c r="S115" s="85">
        <v>0</v>
      </c>
      <c r="T115" s="85">
        <v>0</v>
      </c>
      <c r="U115" s="92">
        <v>0</v>
      </c>
      <c r="V115" s="92">
        <v>0</v>
      </c>
      <c r="W115" s="92">
        <v>0</v>
      </c>
      <c r="X115" s="85"/>
      <c r="Y115" s="86">
        <f t="shared" si="14"/>
        <v>0</v>
      </c>
      <c r="Z115" s="87" t="s">
        <v>188</v>
      </c>
      <c r="AA115" s="87" t="s">
        <v>189</v>
      </c>
      <c r="AB115" s="19"/>
      <c r="AC115" s="19"/>
    </row>
    <row r="116" spans="1:29" s="18" customFormat="1" ht="41.25" customHeight="1">
      <c r="A116" s="33" t="s">
        <v>194</v>
      </c>
      <c r="B116" s="77" t="s">
        <v>183</v>
      </c>
      <c r="C116" s="33" t="s">
        <v>168</v>
      </c>
      <c r="D116" s="32">
        <v>102.899</v>
      </c>
      <c r="E116" s="32">
        <v>102.899</v>
      </c>
      <c r="F116" s="32">
        <v>102.899</v>
      </c>
      <c r="G116" s="32">
        <v>102.899</v>
      </c>
      <c r="H116" s="32">
        <v>102.899</v>
      </c>
      <c r="I116" s="32">
        <v>102.899</v>
      </c>
      <c r="J116" s="32">
        <v>102.899</v>
      </c>
      <c r="K116" s="32">
        <v>0</v>
      </c>
      <c r="L116" s="88"/>
      <c r="M116" s="88"/>
      <c r="N116" s="88"/>
      <c r="O116" s="88"/>
      <c r="P116" s="86">
        <v>120</v>
      </c>
      <c r="Q116" s="88"/>
      <c r="R116" s="85">
        <v>0</v>
      </c>
      <c r="S116" s="85">
        <v>0</v>
      </c>
      <c r="T116" s="85">
        <v>0</v>
      </c>
      <c r="U116" s="92">
        <v>0</v>
      </c>
      <c r="V116" s="92">
        <v>0</v>
      </c>
      <c r="W116" s="92">
        <v>0</v>
      </c>
      <c r="X116" s="85"/>
      <c r="Y116" s="86">
        <f t="shared" si="14"/>
        <v>0</v>
      </c>
      <c r="Z116" s="87" t="s">
        <v>188</v>
      </c>
      <c r="AA116" s="87" t="s">
        <v>189</v>
      </c>
      <c r="AB116" s="19"/>
      <c r="AC116" s="19"/>
    </row>
    <row r="117" spans="1:29" s="18" customFormat="1" ht="41.25" customHeight="1">
      <c r="A117" s="33" t="s">
        <v>195</v>
      </c>
      <c r="B117" s="77" t="s">
        <v>184</v>
      </c>
      <c r="C117" s="33" t="s">
        <v>168</v>
      </c>
      <c r="D117" s="32">
        <v>96.145</v>
      </c>
      <c r="E117" s="32">
        <v>96.145</v>
      </c>
      <c r="F117" s="32">
        <v>96.145</v>
      </c>
      <c r="G117" s="32">
        <v>96.145</v>
      </c>
      <c r="H117" s="32">
        <v>96.145</v>
      </c>
      <c r="I117" s="32">
        <v>96.145</v>
      </c>
      <c r="J117" s="32">
        <v>96.145</v>
      </c>
      <c r="K117" s="32">
        <v>0</v>
      </c>
      <c r="L117" s="88"/>
      <c r="M117" s="88"/>
      <c r="N117" s="88"/>
      <c r="O117" s="88"/>
      <c r="P117" s="86">
        <v>120</v>
      </c>
      <c r="Q117" s="88"/>
      <c r="R117" s="85">
        <v>0</v>
      </c>
      <c r="S117" s="85">
        <v>0</v>
      </c>
      <c r="T117" s="85">
        <v>0</v>
      </c>
      <c r="U117" s="92">
        <v>0</v>
      </c>
      <c r="V117" s="92">
        <v>0</v>
      </c>
      <c r="W117" s="92">
        <v>0</v>
      </c>
      <c r="X117" s="85"/>
      <c r="Y117" s="86">
        <f t="shared" si="14"/>
        <v>0</v>
      </c>
      <c r="Z117" s="87" t="s">
        <v>188</v>
      </c>
      <c r="AA117" s="87" t="s">
        <v>189</v>
      </c>
      <c r="AB117" s="19"/>
      <c r="AC117" s="19"/>
    </row>
    <row r="118" spans="1:29" s="18" customFormat="1" ht="41.25" customHeight="1">
      <c r="A118" s="33" t="s">
        <v>196</v>
      </c>
      <c r="B118" s="77" t="s">
        <v>185</v>
      </c>
      <c r="C118" s="33" t="s">
        <v>168</v>
      </c>
      <c r="D118" s="32">
        <v>74.516</v>
      </c>
      <c r="E118" s="32">
        <v>74.516</v>
      </c>
      <c r="F118" s="32">
        <v>74.516</v>
      </c>
      <c r="G118" s="32">
        <v>74.516</v>
      </c>
      <c r="H118" s="32">
        <v>74.516</v>
      </c>
      <c r="I118" s="32">
        <v>74.516</v>
      </c>
      <c r="J118" s="32">
        <v>74.516</v>
      </c>
      <c r="K118" s="32">
        <v>0</v>
      </c>
      <c r="L118" s="88"/>
      <c r="M118" s="88"/>
      <c r="N118" s="88"/>
      <c r="O118" s="88"/>
      <c r="P118" s="86">
        <v>120</v>
      </c>
      <c r="Q118" s="88"/>
      <c r="R118" s="85">
        <v>0</v>
      </c>
      <c r="S118" s="85">
        <v>0</v>
      </c>
      <c r="T118" s="85">
        <v>0</v>
      </c>
      <c r="U118" s="92">
        <v>0</v>
      </c>
      <c r="V118" s="92">
        <v>0</v>
      </c>
      <c r="W118" s="92">
        <v>0</v>
      </c>
      <c r="X118" s="85"/>
      <c r="Y118" s="86">
        <f t="shared" si="14"/>
        <v>0</v>
      </c>
      <c r="Z118" s="87" t="s">
        <v>188</v>
      </c>
      <c r="AA118" s="87" t="s">
        <v>189</v>
      </c>
      <c r="AB118" s="19"/>
      <c r="AC118" s="19"/>
    </row>
    <row r="119" spans="1:29" s="18" customFormat="1" ht="41.25" customHeight="1">
      <c r="A119" s="33" t="s">
        <v>197</v>
      </c>
      <c r="B119" s="77" t="s">
        <v>186</v>
      </c>
      <c r="C119" s="33" t="s">
        <v>168</v>
      </c>
      <c r="D119" s="32">
        <v>73.178</v>
      </c>
      <c r="E119" s="32">
        <v>73.178</v>
      </c>
      <c r="F119" s="32">
        <v>73.178</v>
      </c>
      <c r="G119" s="32">
        <v>73.178</v>
      </c>
      <c r="H119" s="32">
        <v>73.178</v>
      </c>
      <c r="I119" s="32">
        <v>73.178</v>
      </c>
      <c r="J119" s="32">
        <v>73.178</v>
      </c>
      <c r="K119" s="32">
        <v>0</v>
      </c>
      <c r="L119" s="88"/>
      <c r="M119" s="88"/>
      <c r="N119" s="88"/>
      <c r="O119" s="88"/>
      <c r="P119" s="86">
        <v>120</v>
      </c>
      <c r="Q119" s="88"/>
      <c r="R119" s="85">
        <v>0</v>
      </c>
      <c r="S119" s="85">
        <v>0</v>
      </c>
      <c r="T119" s="85">
        <v>0</v>
      </c>
      <c r="U119" s="92">
        <v>0</v>
      </c>
      <c r="V119" s="92">
        <v>0</v>
      </c>
      <c r="W119" s="92">
        <v>0</v>
      </c>
      <c r="X119" s="85"/>
      <c r="Y119" s="86">
        <f t="shared" si="14"/>
        <v>0</v>
      </c>
      <c r="Z119" s="87" t="s">
        <v>188</v>
      </c>
      <c r="AA119" s="87" t="s">
        <v>189</v>
      </c>
      <c r="AB119" s="19"/>
      <c r="AC119" s="19"/>
    </row>
    <row r="120" spans="1:29" s="18" customFormat="1" ht="41.25" customHeight="1">
      <c r="A120" s="33" t="s">
        <v>198</v>
      </c>
      <c r="B120" s="77" t="s">
        <v>191</v>
      </c>
      <c r="C120" s="33" t="s">
        <v>168</v>
      </c>
      <c r="D120" s="32">
        <v>119.257</v>
      </c>
      <c r="E120" s="32">
        <v>119.257</v>
      </c>
      <c r="F120" s="32">
        <v>119.257</v>
      </c>
      <c r="G120" s="32">
        <v>119.257</v>
      </c>
      <c r="H120" s="32">
        <v>119.257</v>
      </c>
      <c r="I120" s="32">
        <v>119.257</v>
      </c>
      <c r="J120" s="32">
        <v>119.257</v>
      </c>
      <c r="K120" s="32">
        <v>0</v>
      </c>
      <c r="L120" s="88"/>
      <c r="M120" s="88"/>
      <c r="N120" s="88"/>
      <c r="O120" s="88"/>
      <c r="P120" s="86">
        <v>120</v>
      </c>
      <c r="Q120" s="88"/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/>
      <c r="Y120" s="86">
        <v>0</v>
      </c>
      <c r="Z120" s="87" t="s">
        <v>188</v>
      </c>
      <c r="AA120" s="87" t="s">
        <v>189</v>
      </c>
      <c r="AB120" s="19"/>
      <c r="AC120" s="19"/>
    </row>
    <row r="121" spans="1:29" s="18" customFormat="1" ht="42" customHeight="1">
      <c r="A121" s="33" t="s">
        <v>199</v>
      </c>
      <c r="B121" s="77" t="s">
        <v>187</v>
      </c>
      <c r="C121" s="33" t="s">
        <v>168</v>
      </c>
      <c r="D121" s="32">
        <v>121.693</v>
      </c>
      <c r="E121" s="32">
        <v>111.693</v>
      </c>
      <c r="F121" s="32">
        <v>111.693</v>
      </c>
      <c r="G121" s="32">
        <v>111.693</v>
      </c>
      <c r="H121" s="32">
        <v>111.693</v>
      </c>
      <c r="I121" s="32">
        <v>121.69</v>
      </c>
      <c r="J121" s="32">
        <v>121.69</v>
      </c>
      <c r="K121" s="32">
        <v>0</v>
      </c>
      <c r="L121" s="88"/>
      <c r="M121" s="88"/>
      <c r="N121" s="88"/>
      <c r="O121" s="88"/>
      <c r="P121" s="86">
        <v>120</v>
      </c>
      <c r="Q121" s="88"/>
      <c r="R121" s="85">
        <v>0</v>
      </c>
      <c r="S121" s="85">
        <v>0</v>
      </c>
      <c r="T121" s="85">
        <v>0</v>
      </c>
      <c r="U121" s="92">
        <v>0</v>
      </c>
      <c r="V121" s="92">
        <v>0</v>
      </c>
      <c r="W121" s="92">
        <v>0</v>
      </c>
      <c r="X121" s="85"/>
      <c r="Y121" s="86">
        <f>W121+U121+T121+S121</f>
        <v>0</v>
      </c>
      <c r="Z121" s="87" t="s">
        <v>188</v>
      </c>
      <c r="AA121" s="87" t="s">
        <v>189</v>
      </c>
      <c r="AB121" s="19"/>
      <c r="AC121" s="19"/>
    </row>
    <row r="122" spans="1:29" s="67" customFormat="1" ht="14.25" customHeight="1">
      <c r="A122" s="127" t="s">
        <v>50</v>
      </c>
      <c r="B122" s="127"/>
      <c r="C122" s="127"/>
      <c r="D122" s="20">
        <f>SUM(D114:D121)</f>
        <v>736.88</v>
      </c>
      <c r="E122" s="20" t="s">
        <v>23</v>
      </c>
      <c r="F122" s="20" t="s">
        <v>23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f aca="true" t="shared" si="15" ref="J122:O123">L108</f>
        <v>0</v>
      </c>
      <c r="M122" s="20">
        <f t="shared" si="15"/>
        <v>0</v>
      </c>
      <c r="N122" s="20">
        <f t="shared" si="15"/>
        <v>0</v>
      </c>
      <c r="O122" s="20">
        <f t="shared" si="15"/>
        <v>0</v>
      </c>
      <c r="P122" s="20">
        <v>0</v>
      </c>
      <c r="Q122" s="20"/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 t="s">
        <v>48</v>
      </c>
      <c r="AA122" s="20" t="s">
        <v>48</v>
      </c>
      <c r="AB122" s="66"/>
      <c r="AC122" s="66"/>
    </row>
    <row r="123" spans="1:29" s="67" customFormat="1" ht="14.25" customHeight="1">
      <c r="A123" s="127" t="s">
        <v>49</v>
      </c>
      <c r="B123" s="127"/>
      <c r="C123" s="127"/>
      <c r="D123" s="20">
        <f>D109</f>
        <v>0</v>
      </c>
      <c r="E123" s="20" t="s">
        <v>23</v>
      </c>
      <c r="F123" s="20" t="s">
        <v>23</v>
      </c>
      <c r="G123" s="20">
        <v>0</v>
      </c>
      <c r="H123" s="20">
        <v>0</v>
      </c>
      <c r="I123" s="20">
        <v>0</v>
      </c>
      <c r="J123" s="20">
        <f t="shared" si="15"/>
        <v>0</v>
      </c>
      <c r="K123" s="20">
        <f t="shared" si="15"/>
        <v>0</v>
      </c>
      <c r="L123" s="20">
        <f t="shared" si="15"/>
        <v>0</v>
      </c>
      <c r="M123" s="20">
        <f t="shared" si="15"/>
        <v>0</v>
      </c>
      <c r="N123" s="20">
        <f t="shared" si="15"/>
        <v>0</v>
      </c>
      <c r="O123" s="20">
        <f t="shared" si="15"/>
        <v>0</v>
      </c>
      <c r="P123" s="20">
        <v>0</v>
      </c>
      <c r="Q123" s="20"/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 t="s">
        <v>48</v>
      </c>
      <c r="AA123" s="20" t="s">
        <v>48</v>
      </c>
      <c r="AB123" s="66"/>
      <c r="AC123" s="66"/>
    </row>
    <row r="124" spans="1:33" s="69" customFormat="1" ht="11.25">
      <c r="A124" s="127" t="s">
        <v>41</v>
      </c>
      <c r="B124" s="127"/>
      <c r="C124" s="127"/>
      <c r="D124" s="20">
        <v>0</v>
      </c>
      <c r="E124" s="20" t="s">
        <v>48</v>
      </c>
      <c r="F124" s="20" t="s">
        <v>48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f>L98+L123</f>
        <v>0</v>
      </c>
      <c r="M124" s="20">
        <f>M98+M123</f>
        <v>0</v>
      </c>
      <c r="N124" s="20">
        <f>N98+N123</f>
        <v>0</v>
      </c>
      <c r="O124" s="20">
        <f>O98+O123</f>
        <v>0</v>
      </c>
      <c r="P124" s="20">
        <v>0</v>
      </c>
      <c r="Q124" s="20"/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68" t="s">
        <v>23</v>
      </c>
      <c r="AA124" s="68" t="s">
        <v>23</v>
      </c>
      <c r="AB124" s="66"/>
      <c r="AC124" s="66"/>
      <c r="AD124" s="67"/>
      <c r="AE124" s="67"/>
      <c r="AF124" s="67"/>
      <c r="AG124" s="67"/>
    </row>
    <row r="125" spans="1:29" s="69" customFormat="1" ht="17.25" customHeight="1">
      <c r="A125" s="141" t="s">
        <v>42</v>
      </c>
      <c r="B125" s="141"/>
      <c r="C125" s="141"/>
      <c r="D125" s="16">
        <v>5841.92</v>
      </c>
      <c r="E125" s="16">
        <v>5841.92</v>
      </c>
      <c r="F125" s="16">
        <v>5841.92</v>
      </c>
      <c r="G125" s="16">
        <v>5841.92</v>
      </c>
      <c r="H125" s="16">
        <v>5841.92</v>
      </c>
      <c r="I125" s="16">
        <v>5841.92</v>
      </c>
      <c r="J125" s="16">
        <v>5841.92</v>
      </c>
      <c r="K125" s="16">
        <f>K86+K124+K44</f>
        <v>0</v>
      </c>
      <c r="L125" s="16" t="e">
        <f>L86+L124</f>
        <v>#REF!</v>
      </c>
      <c r="M125" s="16" t="e">
        <f>M86+M124</f>
        <v>#REF!</v>
      </c>
      <c r="N125" s="16" t="e">
        <f>N86+N124</f>
        <v>#REF!</v>
      </c>
      <c r="O125" s="16" t="e">
        <f>O86+O124</f>
        <v>#REF!</v>
      </c>
      <c r="P125" s="16">
        <v>56.31</v>
      </c>
      <c r="Q125" s="16"/>
      <c r="R125" s="16">
        <v>78.57</v>
      </c>
      <c r="S125" s="16">
        <f aca="true" t="shared" si="16" ref="S125:X125">S86+S124+S44</f>
        <v>631.856</v>
      </c>
      <c r="T125" s="16">
        <f t="shared" si="16"/>
        <v>0</v>
      </c>
      <c r="U125" s="16">
        <f t="shared" si="16"/>
        <v>592.941</v>
      </c>
      <c r="V125" s="16">
        <f t="shared" si="16"/>
        <v>170.326</v>
      </c>
      <c r="W125" s="16">
        <f t="shared" si="16"/>
        <v>0.31873399999999996</v>
      </c>
      <c r="X125" s="16">
        <f t="shared" si="16"/>
        <v>1317.7300000000002</v>
      </c>
      <c r="Y125" s="16">
        <v>1170.9</v>
      </c>
      <c r="Z125" s="68" t="s">
        <v>23</v>
      </c>
      <c r="AA125" s="68" t="s">
        <v>23</v>
      </c>
      <c r="AB125" s="70"/>
      <c r="AC125" s="70"/>
    </row>
    <row r="126" spans="1:27" ht="17.25" customHeight="1">
      <c r="A126" s="140" t="s">
        <v>43</v>
      </c>
      <c r="B126" s="140"/>
      <c r="C126" s="13"/>
      <c r="D126" s="13"/>
      <c r="E126" s="13"/>
      <c r="F126" s="13"/>
      <c r="G126" s="8"/>
      <c r="H126" s="8"/>
      <c r="I126" s="8"/>
      <c r="J126" s="8"/>
      <c r="K126" s="8"/>
      <c r="L126" s="7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7.25" customHeight="1">
      <c r="A127" s="10" t="s">
        <v>44</v>
      </c>
      <c r="B127" s="12"/>
      <c r="C127" s="9"/>
      <c r="D127" s="9"/>
      <c r="E127" s="9"/>
      <c r="F127" s="9"/>
      <c r="G127" s="8"/>
      <c r="H127" s="8"/>
      <c r="I127" s="8"/>
      <c r="J127" s="8"/>
      <c r="K127" s="8"/>
      <c r="L127" s="7"/>
      <c r="M127" s="11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7.25" customHeight="1">
      <c r="A128" s="10" t="s">
        <v>45</v>
      </c>
      <c r="B128" s="10"/>
      <c r="C128" s="9"/>
      <c r="D128" s="9"/>
      <c r="E128" s="9"/>
      <c r="F128" s="9"/>
      <c r="G128" s="8"/>
      <c r="H128" s="8"/>
      <c r="I128" s="8"/>
      <c r="J128" s="8"/>
      <c r="K128" s="8"/>
      <c r="L128" s="7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7.25" customHeight="1">
      <c r="A129" s="10"/>
      <c r="B129" s="10"/>
      <c r="C129" s="9"/>
      <c r="D129" s="9"/>
      <c r="E129" s="9"/>
      <c r="F129" s="9"/>
      <c r="G129" s="8"/>
      <c r="H129" s="8"/>
      <c r="I129" s="8"/>
      <c r="J129" s="8"/>
      <c r="K129" s="8"/>
      <c r="L129" s="7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31" s="14" customFormat="1" ht="17.25" customHeight="1">
      <c r="A130" s="134" t="s">
        <v>117</v>
      </c>
      <c r="B130" s="134"/>
      <c r="C130" s="134"/>
      <c r="D130" s="134"/>
      <c r="R130" s="8"/>
      <c r="S130" s="118" t="s">
        <v>118</v>
      </c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</row>
    <row r="131" spans="1:31" s="14" customFormat="1" ht="13.5" customHeight="1">
      <c r="A131" s="65"/>
      <c r="B131" s="65"/>
      <c r="C131" s="65"/>
      <c r="D131" s="65"/>
      <c r="R131" s="8"/>
      <c r="S131" s="9"/>
      <c r="T131" s="9"/>
      <c r="U131" s="8"/>
      <c r="V131" s="8"/>
      <c r="W131" s="8"/>
      <c r="X131" s="8"/>
      <c r="Y131" s="8"/>
      <c r="Z131" s="7"/>
      <c r="AA131" s="7"/>
      <c r="AB131" s="8"/>
      <c r="AC131" s="8"/>
      <c r="AD131" s="8"/>
      <c r="AE131" s="8"/>
    </row>
    <row r="132" spans="1:31" s="14" customFormat="1" ht="15" customHeight="1">
      <c r="A132" s="134"/>
      <c r="B132" s="134"/>
      <c r="C132" s="134"/>
      <c r="D132" s="134"/>
      <c r="R132" s="8"/>
      <c r="S132" s="118"/>
      <c r="T132" s="118"/>
      <c r="U132" s="118"/>
      <c r="V132" s="118"/>
      <c r="W132" s="118"/>
      <c r="X132" s="118"/>
      <c r="Y132" s="138"/>
      <c r="Z132" s="138"/>
      <c r="AA132" s="138"/>
      <c r="AB132" s="138"/>
      <c r="AC132" s="138"/>
      <c r="AD132" s="138"/>
      <c r="AE132" s="8"/>
    </row>
    <row r="133" spans="1:29" ht="23.25" customHeight="1">
      <c r="A133" s="135"/>
      <c r="B133" s="135"/>
      <c r="C133" s="135"/>
      <c r="D133" s="54"/>
      <c r="E133" s="136"/>
      <c r="F133" s="136"/>
      <c r="G133" s="136"/>
      <c r="H133" s="136"/>
      <c r="I133" s="136"/>
      <c r="J133" s="136"/>
      <c r="K133" s="137"/>
      <c r="L133" s="137"/>
      <c r="M133" s="137"/>
      <c r="N133" s="137"/>
      <c r="O133" s="137"/>
      <c r="P133" s="137"/>
      <c r="Q133" s="8"/>
      <c r="R133" s="8"/>
      <c r="S133" s="8"/>
      <c r="T133" s="8"/>
      <c r="U133" s="8"/>
      <c r="V133" s="8"/>
      <c r="W133" s="8"/>
      <c r="X133" s="8"/>
      <c r="Y133" s="8"/>
      <c r="Z133" s="1"/>
      <c r="AA133" s="1"/>
      <c r="AB133" s="1"/>
      <c r="AC133" s="1"/>
    </row>
    <row r="134" spans="1:25" ht="21" customHeight="1">
      <c r="A134" s="55"/>
      <c r="B134" s="56"/>
      <c r="C134" s="56"/>
      <c r="D134" s="57"/>
      <c r="E134" s="55" t="s">
        <v>46</v>
      </c>
      <c r="F134" s="62"/>
      <c r="G134" s="62"/>
      <c r="H134" s="63" t="s">
        <v>47</v>
      </c>
      <c r="I134" s="60"/>
      <c r="J134" s="60"/>
      <c r="K134" s="2"/>
      <c r="L134" s="64"/>
      <c r="M134" s="64"/>
      <c r="N134" s="64"/>
      <c r="O134" s="64"/>
      <c r="P134" s="131"/>
      <c r="Q134" s="131"/>
      <c r="R134" s="131"/>
      <c r="S134" s="131"/>
      <c r="T134" s="131"/>
      <c r="U134" s="131"/>
      <c r="Y134" s="1"/>
    </row>
    <row r="135" spans="1:25" ht="11.25" customHeight="1">
      <c r="A135" s="133"/>
      <c r="B135" s="133"/>
      <c r="C135" s="133"/>
      <c r="D135" s="6"/>
      <c r="E135" s="5" t="s">
        <v>46</v>
      </c>
      <c r="F135" s="4"/>
      <c r="G135" s="61"/>
      <c r="H135" s="61"/>
      <c r="I135" s="133"/>
      <c r="J135" s="133"/>
      <c r="L135" s="61"/>
      <c r="M135" s="61"/>
      <c r="N135" s="61"/>
      <c r="O135" s="61"/>
      <c r="P135" s="132"/>
      <c r="Q135" s="132"/>
      <c r="R135" s="132"/>
      <c r="S135" s="132"/>
      <c r="T135" s="132"/>
      <c r="U135" s="132"/>
      <c r="Y135" s="1"/>
    </row>
    <row r="136" spans="1:6" ht="69.75" customHeight="1">
      <c r="A136" s="139"/>
      <c r="B136" s="139"/>
      <c r="C136" s="139"/>
      <c r="D136" s="139"/>
      <c r="E136" s="139"/>
      <c r="F136" s="139"/>
    </row>
  </sheetData>
  <sheetProtection/>
  <mergeCells count="119">
    <mergeCell ref="A136:F136"/>
    <mergeCell ref="A126:B126"/>
    <mergeCell ref="A125:C125"/>
    <mergeCell ref="P135:U135"/>
    <mergeCell ref="I135:J135"/>
    <mergeCell ref="A130:D130"/>
    <mergeCell ref="A133:C133"/>
    <mergeCell ref="E133:P133"/>
    <mergeCell ref="S132:AD132"/>
    <mergeCell ref="A132:D132"/>
    <mergeCell ref="A135:C135"/>
    <mergeCell ref="A109:C109"/>
    <mergeCell ref="B110:Y110"/>
    <mergeCell ref="B95:Y95"/>
    <mergeCell ref="B101:Y101"/>
    <mergeCell ref="A104:C104"/>
    <mergeCell ref="P134:U134"/>
    <mergeCell ref="A124:C124"/>
    <mergeCell ref="A123:C123"/>
    <mergeCell ref="A91:C91"/>
    <mergeCell ref="B89:Y89"/>
    <mergeCell ref="B105:Y105"/>
    <mergeCell ref="B113:Y113"/>
    <mergeCell ref="A112:C112"/>
    <mergeCell ref="B108:Y108"/>
    <mergeCell ref="A107:C107"/>
    <mergeCell ref="A98:C98"/>
    <mergeCell ref="A122:C122"/>
    <mergeCell ref="B87:AA87"/>
    <mergeCell ref="A85:C85"/>
    <mergeCell ref="A84:C84"/>
    <mergeCell ref="B80:AA80"/>
    <mergeCell ref="A82:C82"/>
    <mergeCell ref="A86:C86"/>
    <mergeCell ref="A37:C37"/>
    <mergeCell ref="B92:Y92"/>
    <mergeCell ref="A42:C42"/>
    <mergeCell ref="B47:AA47"/>
    <mergeCell ref="B83:Y83"/>
    <mergeCell ref="A55:Y55"/>
    <mergeCell ref="B75:Y75"/>
    <mergeCell ref="A78:C78"/>
    <mergeCell ref="B57:Y57"/>
    <mergeCell ref="B77:Y77"/>
    <mergeCell ref="B40:Y40"/>
    <mergeCell ref="B52:Y52"/>
    <mergeCell ref="A76:C76"/>
    <mergeCell ref="B62:Y62"/>
    <mergeCell ref="B49:AA49"/>
    <mergeCell ref="A44:C44"/>
    <mergeCell ref="A59:C59"/>
    <mergeCell ref="A43:C43"/>
    <mergeCell ref="A54:C54"/>
    <mergeCell ref="V5:V8"/>
    <mergeCell ref="L5:O5"/>
    <mergeCell ref="B30:Y30"/>
    <mergeCell ref="B5:B8"/>
    <mergeCell ref="S5:S8"/>
    <mergeCell ref="J5:K5"/>
    <mergeCell ref="B10:AA10"/>
    <mergeCell ref="A20:C20"/>
    <mergeCell ref="B22:Y22"/>
    <mergeCell ref="J6:J8"/>
    <mergeCell ref="M6:M8"/>
    <mergeCell ref="D6:D8"/>
    <mergeCell ref="E6:F6"/>
    <mergeCell ref="F7:F8"/>
    <mergeCell ref="G5:G8"/>
    <mergeCell ref="K6:K8"/>
    <mergeCell ref="D5:F5"/>
    <mergeCell ref="I5:I8"/>
    <mergeCell ref="L6:L8"/>
    <mergeCell ref="B15:Y15"/>
    <mergeCell ref="A21:Y21"/>
    <mergeCell ref="B23:Y23"/>
    <mergeCell ref="B11:AA11"/>
    <mergeCell ref="B12:AA12"/>
    <mergeCell ref="B17:Y17"/>
    <mergeCell ref="A14:C14"/>
    <mergeCell ref="A5:A8"/>
    <mergeCell ref="S130:AE130"/>
    <mergeCell ref="A45:AA45"/>
    <mergeCell ref="B48:AA48"/>
    <mergeCell ref="A51:C51"/>
    <mergeCell ref="A74:C74"/>
    <mergeCell ref="A97:C97"/>
    <mergeCell ref="A60:C60"/>
    <mergeCell ref="A16:C16"/>
    <mergeCell ref="A19:C19"/>
    <mergeCell ref="B88:Y88"/>
    <mergeCell ref="B102:Y102"/>
    <mergeCell ref="A29:C29"/>
    <mergeCell ref="A99:AA99"/>
    <mergeCell ref="A94:C94"/>
    <mergeCell ref="B61:AA61"/>
    <mergeCell ref="B38:Y38"/>
    <mergeCell ref="B36:Y36"/>
    <mergeCell ref="A35:C35"/>
    <mergeCell ref="A39:C39"/>
    <mergeCell ref="A3:AA3"/>
    <mergeCell ref="A2:AA2"/>
    <mergeCell ref="Z6:Z8"/>
    <mergeCell ref="AA6:AA8"/>
    <mergeCell ref="Z5:AA5"/>
    <mergeCell ref="A4:AA4"/>
    <mergeCell ref="T5:T8"/>
    <mergeCell ref="E7:E8"/>
    <mergeCell ref="C5:C8"/>
    <mergeCell ref="H5:H8"/>
    <mergeCell ref="AC5:AC8"/>
    <mergeCell ref="P5:P8"/>
    <mergeCell ref="Q5:Q8"/>
    <mergeCell ref="N6:N8"/>
    <mergeCell ref="O6:O8"/>
    <mergeCell ref="R5:R8"/>
    <mergeCell ref="X5:X8"/>
    <mergeCell ref="Y5:Y8"/>
    <mergeCell ref="W5:W8"/>
    <mergeCell ref="U5:U8"/>
  </mergeCells>
  <printOptions/>
  <pageMargins left="0.2362204724409449" right="0.2362204724409449" top="0.21" bottom="0.22" header="0" footer="0"/>
  <pageSetup horizontalDpi="200" verticalDpi="200" orientation="landscape" paperSize="9" scale="59" r:id="rId1"/>
  <rowBreaks count="2" manualBreakCount="2">
    <brk id="44" max="26" man="1"/>
    <brk id="98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2018-07-18T08:48:04Z</cp:lastPrinted>
  <dcterms:created xsi:type="dcterms:W3CDTF">2006-09-16T00:00:00Z</dcterms:created>
  <dcterms:modified xsi:type="dcterms:W3CDTF">2021-05-26T08:40:36Z</dcterms:modified>
  <cp:category/>
  <cp:version/>
  <cp:contentType/>
  <cp:contentStatus/>
</cp:coreProperties>
</file>