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10" activeTab="0"/>
  </bookViews>
  <sheets>
    <sheet name="5.1" sheetId="1" r:id="rId1"/>
    <sheet name="Аркуш1" sheetId="2" r:id="rId2"/>
  </sheets>
  <definedNames>
    <definedName name="_xlnm.Print_Area" localSheetId="0">'5.1'!$A$2:$AA$113</definedName>
  </definedNames>
  <calcPr fullCalcOnLoad="1"/>
</workbook>
</file>

<file path=xl/sharedStrings.xml><?xml version="1.0" encoding="utf-8"?>
<sst xmlns="http://schemas.openxmlformats.org/spreadsheetml/2006/main" count="517" uniqueCount="154">
  <si>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</si>
  <si>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</si>
  <si>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</si>
  <si>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</si>
  <si>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                        тис. грн (без ПДВ)</t>
  </si>
  <si>
    <t>Кошти, що враховуються у структурі тарифів                                                                     тис. грн. (без ПДВ)</t>
  </si>
  <si>
    <t xml:space="preserve"> За способом виконання, тис. грн (без ПДВ)</t>
  </si>
  <si>
    <t>№ аркуша обґрунтовуючих матеріалів</t>
  </si>
  <si>
    <t>Економія паливно-енергетичних ресурсів                                       (тони умовного палива/прогнозний період)</t>
  </si>
  <si>
    <t>Економія паливно-енергетичних 
ресурсів (тис. грн.)</t>
  </si>
  <si>
    <t>Економія фонду заробітної плати,                                                                                 (тис. грн/рік)</t>
  </si>
  <si>
    <t>Економічні вигоди від зростання капіталізації основних                    фондів (збільшення амортизаційних відрахувань)                                                                      (тис.грн./рік)</t>
  </si>
  <si>
    <t>Планова вартість зворотних матеріалів, отриманих з демонтованого обладнання, (тис.грн.)</t>
  </si>
  <si>
    <t xml:space="preserve">Економічний ефект  за перший рік з урахуванням  вартості зворотніх матеріалів  (тис. грн.) ** </t>
  </si>
  <si>
    <t xml:space="preserve">Економічний ефект  за другий та наступні роки                               (тис. грн.) ** </t>
  </si>
  <si>
    <t xml:space="preserve">загальна сума </t>
  </si>
  <si>
    <t>господарський  (вартість                                            матеріальних ресурсів)</t>
  </si>
  <si>
    <t>підрядний</t>
  </si>
  <si>
    <t>І</t>
  </si>
  <si>
    <t>Виробництво теплової енергії</t>
  </si>
  <si>
    <t xml:space="preserve"> 1.1</t>
  </si>
  <si>
    <t xml:space="preserve">  1.1.1</t>
  </si>
  <si>
    <t>Заходи зі зниження питомих витрат, а також втрат ресурсів, з них:</t>
  </si>
  <si>
    <t>х </t>
  </si>
  <si>
    <t>Усього за підпунктом 1.1.1</t>
  </si>
  <si>
    <t>Усього за пунктом 1.1</t>
  </si>
  <si>
    <t>Усього за розділом І</t>
  </si>
  <si>
    <t>ІІ</t>
  </si>
  <si>
    <t>Транспортування теплової енергії</t>
  </si>
  <si>
    <t xml:space="preserve"> 2.1</t>
  </si>
  <si>
    <t xml:space="preserve">  2.1.1</t>
  </si>
  <si>
    <t>Усього за підпунктом 2.1.1</t>
  </si>
  <si>
    <t>Усього за пунктом 2.1</t>
  </si>
  <si>
    <t xml:space="preserve">  2.2</t>
  </si>
  <si>
    <t xml:space="preserve">Інші заходи (не звільняється від оподаткування згідно з пунктом 154.9 статті 154 Податкового кодексу України), з урахуванням:  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</si>
  <si>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</si>
  <si>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2.2.1</t>
  </si>
  <si>
    <t>Усього за пунктом 2.2</t>
  </si>
  <si>
    <t>Усього за розділом ІІ</t>
  </si>
  <si>
    <t>ІІІ</t>
  </si>
  <si>
    <t>Постачання теплової енергії</t>
  </si>
  <si>
    <t>Усього за розділом ІІІ</t>
  </si>
  <si>
    <t>Усього за інвестиційною програмою</t>
  </si>
  <si>
    <t>Примітки:</t>
  </si>
  <si>
    <t>* Суми витрат по заходах та економічний ефект від їх упровадження  при розрахунку строку окупності враховувати без ПДВ.</t>
  </si>
  <si>
    <t>** Складові розрахунку економічного ефекту від упровадження  заходів ураховувати без ПДВ.</t>
  </si>
  <si>
    <t xml:space="preserve">  (підпис)</t>
  </si>
  <si>
    <r>
      <t xml:space="preserve">  (прізвище, ім</t>
    </r>
    <r>
      <rPr>
        <sz val="9"/>
        <rFont val="Calibri"/>
        <family val="2"/>
      </rPr>
      <t>’</t>
    </r>
    <r>
      <rPr>
        <sz val="9"/>
        <rFont val="Times New Roman"/>
        <family val="1"/>
      </rPr>
      <t>я, по батькові)</t>
    </r>
  </si>
  <si>
    <t>х</t>
  </si>
  <si>
    <t>Усього за пунктом 3.2</t>
  </si>
  <si>
    <t>Усього за підпунктом 3.2.5</t>
  </si>
  <si>
    <t>Інші заходи, з них:</t>
  </si>
  <si>
    <t xml:space="preserve"> 3.2.5</t>
  </si>
  <si>
    <t>Усього за підпунктом 3.2.4</t>
  </si>
  <si>
    <t xml:space="preserve">  3.2.4</t>
  </si>
  <si>
    <t>Усього за підпунктом 3.2.1</t>
  </si>
  <si>
    <t>Заходи щодо впровадження та розвитку інформаційних технологій, з них:</t>
  </si>
  <si>
    <t xml:space="preserve"> 3.2.1</t>
  </si>
  <si>
    <t>Усього за підпунктом 3.2.2</t>
  </si>
  <si>
    <t>Заходи щодо забезпечення технологічного та/або комерційного обліку ресурсів, з них:</t>
  </si>
  <si>
    <t xml:space="preserve"> 3.2.2</t>
  </si>
  <si>
    <t xml:space="preserve">  3.2</t>
  </si>
  <si>
    <t>Усього за пунктом 3.1</t>
  </si>
  <si>
    <t>Усього за підпунктом 3.1.3</t>
  </si>
  <si>
    <t xml:space="preserve">  3.1.3</t>
  </si>
  <si>
    <t>Усього за підпунктом 3.1.2</t>
  </si>
  <si>
    <t xml:space="preserve">  3.1.2 </t>
  </si>
  <si>
    <t>Усього за підпунктом 3.1.1</t>
  </si>
  <si>
    <t xml:space="preserve">  3.1.1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</si>
  <si>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 :</t>
    </r>
  </si>
  <si>
    <t xml:space="preserve"> 3.1</t>
  </si>
  <si>
    <t>Усього за підпунктом 2.2.3</t>
  </si>
  <si>
    <t xml:space="preserve"> 2.2.3</t>
  </si>
  <si>
    <t xml:space="preserve"> 2.2.1</t>
  </si>
  <si>
    <t>Усього за підпунктом 2.2.2</t>
  </si>
  <si>
    <t xml:space="preserve"> 2.2.2</t>
  </si>
  <si>
    <t>Усього за підпунктом 2.1.2</t>
  </si>
  <si>
    <t xml:space="preserve">  2.1.2 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</si>
  <si>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урахуванням:</t>
    </r>
  </si>
  <si>
    <t>Усього за пунктом 1.2</t>
  </si>
  <si>
    <t>Усього за підпунктом 1.2.3</t>
  </si>
  <si>
    <t xml:space="preserve"> 1.2.3</t>
  </si>
  <si>
    <t>Усього за підпунктом 1.2.1</t>
  </si>
  <si>
    <t xml:space="preserve"> 1.2.1</t>
  </si>
  <si>
    <t>Усього за підпунктом 1.2.2</t>
  </si>
  <si>
    <t xml:space="preserve"> 1.2.2</t>
  </si>
  <si>
    <t xml:space="preserve">  1.2</t>
  </si>
  <si>
    <t>Усього за підпунктом 1.1.3</t>
  </si>
  <si>
    <t xml:space="preserve">  1.1.3</t>
  </si>
  <si>
    <t>Усього за підпунктом 1.1.2</t>
  </si>
  <si>
    <t xml:space="preserve">  1.1.2</t>
  </si>
  <si>
    <t>виробничі інвестиції з прибутку</t>
  </si>
  <si>
    <t>амортизаційні відраху-вання</t>
  </si>
  <si>
    <t xml:space="preserve">ІV кв. </t>
  </si>
  <si>
    <t xml:space="preserve">ІІІ кв. </t>
  </si>
  <si>
    <t xml:space="preserve">ІІ кв. </t>
  </si>
  <si>
    <t xml:space="preserve">І кв. </t>
  </si>
  <si>
    <t>у тому числі:</t>
  </si>
  <si>
    <t>Вартість усунення аварії на ділянці, що підлягає заміні, тис.грн.</t>
  </si>
  <si>
    <t>Графік здійснення заходів та використання коштів на планований період, тис. грн. (без ПДВ)</t>
  </si>
  <si>
    <t xml:space="preserve"> Сума інших залучених коштів, що підлягає поверненню у планованому періоді,                                          тис. грн. (без ПДВ)</t>
  </si>
  <si>
    <r>
      <t xml:space="preserve"> Сума позичкових коштів та відсотків за їх  використання, що підлягає поверненню у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планованому періоді, тис. грн. (без ПДВ)</t>
    </r>
  </si>
  <si>
    <t>Стан основного обладнання</t>
  </si>
  <si>
    <t>До впровадження заходу</t>
  </si>
  <si>
    <t>Після впровадження заходу</t>
  </si>
  <si>
    <r>
      <t xml:space="preserve">Строк окупності (місяців) </t>
    </r>
    <r>
      <rPr>
        <b/>
        <sz val="9"/>
        <rFont val="Times New Roman"/>
        <family val="1"/>
      </rPr>
      <t>*
(1+(гр4-гр16) / гр17)*12</t>
    </r>
  </si>
  <si>
    <t xml:space="preserve"> 1.2.4</t>
  </si>
  <si>
    <t>Усього за підпунктом 1.2.4</t>
  </si>
  <si>
    <t xml:space="preserve"> 1.2.5</t>
  </si>
  <si>
    <t>Усього за підпунктом 1.2.5</t>
  </si>
  <si>
    <t xml:space="preserve">                                                                     Продовження</t>
  </si>
  <si>
    <t xml:space="preserve">3                                                                                  Продовження </t>
  </si>
  <si>
    <t xml:space="preserve">  2.1.3</t>
  </si>
  <si>
    <t>Усього за підпунктом 2.1.3</t>
  </si>
  <si>
    <t>ПТМ ”Ковельтепло”</t>
  </si>
  <si>
    <t xml:space="preserve"> 3.2.3</t>
  </si>
  <si>
    <t>Усього за підпунктом 3.2.3</t>
  </si>
  <si>
    <t>Директор ПТМ "Ковельтепло"</t>
  </si>
  <si>
    <t>Бойко В.І.</t>
  </si>
  <si>
    <t xml:space="preserve">                                                                                   Продовження </t>
  </si>
  <si>
    <t>x</t>
  </si>
  <si>
    <t xml:space="preserve">  2.2.4</t>
  </si>
  <si>
    <t>Усього за підпунктом 2.2.4</t>
  </si>
  <si>
    <t xml:space="preserve"> 2.2.5</t>
  </si>
  <si>
    <t>Усього за підпунктом 2.2.5</t>
  </si>
  <si>
    <t>1.2.1.1</t>
  </si>
  <si>
    <t>1.2.1.2</t>
  </si>
  <si>
    <t>2.2.1.1</t>
  </si>
  <si>
    <t>2.2.1.2</t>
  </si>
  <si>
    <t>2.2.1.3</t>
  </si>
  <si>
    <t xml:space="preserve">0,240км </t>
  </si>
  <si>
    <t xml:space="preserve">0,644км </t>
  </si>
  <si>
    <t>2.2.1.4</t>
  </si>
  <si>
    <t>0,382км</t>
  </si>
  <si>
    <t>2.2.1.5</t>
  </si>
  <si>
    <t>2.2.1.6</t>
  </si>
  <si>
    <t>Заміна мережевого насоса із встановленням частотного регулятора на котельні по вул Мічуріна, 2</t>
  </si>
  <si>
    <t>1шт</t>
  </si>
  <si>
    <t>Мережевий насос 6К12</t>
  </si>
  <si>
    <t>Мережевий насос NB100-160/174 із частотним регулятором</t>
  </si>
  <si>
    <t>Заміна теплообмінника на ккотельні по вул. Незалежності, 50</t>
  </si>
  <si>
    <t>1шт.</t>
  </si>
  <si>
    <t>Заміна теплообмінника в тепловому пункті №3</t>
  </si>
  <si>
    <t>Пластинчастий теплообмінник</t>
  </si>
  <si>
    <t xml:space="preserve">Пояснення до фінансового плану використання коштів для виконання інвестиційної програми на 2017 рік </t>
  </si>
  <si>
    <t>Сталеві труби в ізоляції з мінеральної вати. Знос 70%, ізоляція пошкоджена.</t>
  </si>
  <si>
    <t xml:space="preserve">Попередньоізольовані труби без зміни діамитрів тепломереж. </t>
  </si>
  <si>
    <t>Рекострукція теплових мереж  по вул.Незалежності,50 в м. Ковелі</t>
  </si>
  <si>
    <t>Реконструкція теплових мереж по вул.Незалежності,47в м. Ковелі</t>
  </si>
  <si>
    <t>Реконструкція теплових мереж по вул.Мічуріна, 2 в м. Ковелі</t>
  </si>
  <si>
    <t>Реконструкція теплових мереж по вул.Незалежності,101в м. Ковелі</t>
  </si>
  <si>
    <t>Реконструкція теплових мереж по вул.Незалежності,70 в м. Ковелі</t>
  </si>
  <si>
    <t xml:space="preserve">0,704км </t>
  </si>
  <si>
    <t>0,562км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</si>
</sst>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</numFmts>
  <fonts count="36"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9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9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2" fillId="0" borderId="0" xfId="51" applyFont="1" applyFill="1" applyBorder="1">
      <alignment/>
      <protection/>
    </xf>
    <xf numFmtId="0" fontId="2" fillId="0" borderId="0" xfId="51" applyFont="1" applyFill="1" applyAlignment="1">
      <alignment horizontal="center"/>
      <protection/>
    </xf>
    <xf numFmtId="0" fontId="5" fillId="0" borderId="0" xfId="51" applyFont="1" applyFill="1" applyAlignment="1">
      <alignment/>
      <protection/>
    </xf>
    <xf numFmtId="0" fontId="3" fillId="0" borderId="0" xfId="51" applyFont="1" applyFill="1" applyAlignment="1">
      <alignment horizontal="center"/>
      <protection/>
    </xf>
    <xf numFmtId="0" fontId="5" fillId="0" borderId="0" xfId="51" applyFont="1" applyFill="1">
      <alignment/>
      <protection/>
    </xf>
    <xf numFmtId="0" fontId="7" fillId="0" borderId="0" xfId="51" applyFont="1" applyFill="1" applyBorder="1" applyAlignment="1">
      <alignment/>
      <protection/>
    </xf>
    <xf numFmtId="0" fontId="7" fillId="0" borderId="0" xfId="51" applyFont="1" applyFill="1" applyBorder="1" applyAlignment="1">
      <alignment horizontal="center"/>
      <protection/>
    </xf>
    <xf numFmtId="0" fontId="9" fillId="0" borderId="0" xfId="5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left"/>
      <protection/>
    </xf>
    <xf numFmtId="2" fontId="7" fillId="0" borderId="0" xfId="51" applyNumberFormat="1" applyFont="1" applyFill="1" applyBorder="1" applyAlignment="1">
      <alignment/>
      <protection/>
    </xf>
    <xf numFmtId="0" fontId="8" fillId="0" borderId="0" xfId="51" applyFont="1" applyFill="1" applyBorder="1" applyAlignment="1">
      <alignment horizontal="center"/>
      <protection/>
    </xf>
    <xf numFmtId="0" fontId="3" fillId="0" borderId="0" xfId="51" applyFont="1" applyFill="1" applyBorder="1" applyAlignment="1">
      <alignment vertical="center" wrapText="1"/>
      <protection/>
    </xf>
    <xf numFmtId="0" fontId="10" fillId="0" borderId="0" xfId="51" applyFont="1" applyFill="1">
      <alignment/>
      <protection/>
    </xf>
    <xf numFmtId="0" fontId="10" fillId="0" borderId="0" xfId="51" applyFont="1" applyFill="1" applyBorder="1">
      <alignment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 vertical="center"/>
      <protection/>
    </xf>
    <xf numFmtId="0" fontId="10" fillId="0" borderId="0" xfId="51" applyFont="1" applyFill="1" applyAlignment="1">
      <alignment horizontal="center" vertical="center"/>
      <protection/>
    </xf>
    <xf numFmtId="0" fontId="10" fillId="0" borderId="0" xfId="51" applyFont="1" applyFill="1" applyBorder="1" applyAlignment="1">
      <alignment horizontal="center" vertical="center"/>
      <protection/>
    </xf>
    <xf numFmtId="2" fontId="7" fillId="0" borderId="10" xfId="51" applyNumberFormat="1" applyFont="1" applyFill="1" applyBorder="1" applyAlignment="1">
      <alignment horizontal="center" vertical="center"/>
      <protection/>
    </xf>
    <xf numFmtId="3" fontId="7" fillId="0" borderId="10" xfId="57" applyNumberFormat="1" applyFont="1" applyFill="1" applyBorder="1" applyAlignment="1">
      <alignment horizontal="center" vertical="center" wrapText="1"/>
      <protection/>
    </xf>
    <xf numFmtId="14" fontId="7" fillId="0" borderId="10" xfId="51" applyNumberFormat="1" applyFont="1" applyFill="1" applyBorder="1" applyAlignment="1">
      <alignment horizontal="center" vertical="center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/>
      <protection/>
    </xf>
    <xf numFmtId="0" fontId="3" fillId="0" borderId="10" xfId="51" applyFont="1" applyFill="1" applyBorder="1" applyAlignment="1">
      <alignment/>
      <protection/>
    </xf>
    <xf numFmtId="0" fontId="7" fillId="0" borderId="10" xfId="51" applyFont="1" applyFill="1" applyBorder="1" applyAlignment="1">
      <alignment horizontal="center"/>
      <protection/>
    </xf>
    <xf numFmtId="3" fontId="3" fillId="0" borderId="10" xfId="57" applyNumberFormat="1" applyFont="1" applyFill="1" applyBorder="1" applyAlignment="1">
      <alignment horizont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14" fontId="3" fillId="0" borderId="10" xfId="51" applyNumberFormat="1" applyFont="1" applyFill="1" applyBorder="1" applyAlignment="1">
      <alignment horizontal="center" vertical="center" wrapText="1"/>
      <protection/>
    </xf>
    <xf numFmtId="16" fontId="3" fillId="0" borderId="10" xfId="51" applyNumberFormat="1" applyFont="1" applyFill="1" applyBorder="1" applyAlignment="1">
      <alignment horizontal="center"/>
      <protection/>
    </xf>
    <xf numFmtId="14" fontId="3" fillId="0" borderId="10" xfId="51" applyNumberFormat="1" applyFont="1" applyFill="1" applyBorder="1" applyAlignment="1">
      <alignment horizontal="center"/>
      <protection/>
    </xf>
    <xf numFmtId="2" fontId="3" fillId="0" borderId="10" xfId="51" applyNumberFormat="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3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49" fontId="3" fillId="0" borderId="10" xfId="51" applyNumberFormat="1" applyFont="1" applyFill="1" applyBorder="1" applyAlignment="1">
      <alignment horizontal="center" vertical="center"/>
      <protection/>
    </xf>
    <xf numFmtId="2" fontId="8" fillId="0" borderId="10" xfId="51" applyNumberFormat="1" applyFont="1" applyFill="1" applyBorder="1" applyAlignment="1" applyProtection="1">
      <alignment horizontal="center" vertical="center"/>
      <protection/>
    </xf>
    <xf numFmtId="0" fontId="3" fillId="0" borderId="10" xfId="51" applyFont="1" applyFill="1" applyBorder="1" applyAlignment="1">
      <alignment vertical="justify"/>
      <protection/>
    </xf>
    <xf numFmtId="180" fontId="10" fillId="0" borderId="0" xfId="51" applyNumberFormat="1" applyFont="1" applyFill="1" applyBorder="1">
      <alignment/>
      <protection/>
    </xf>
    <xf numFmtId="180" fontId="2" fillId="0" borderId="0" xfId="51" applyNumberFormat="1" applyFont="1" applyFill="1">
      <alignment/>
      <protection/>
    </xf>
    <xf numFmtId="0" fontId="8" fillId="0" borderId="0" xfId="51" applyFont="1" applyFill="1" applyBorder="1" applyAlignment="1">
      <alignment/>
      <protection/>
    </xf>
    <xf numFmtId="180" fontId="2" fillId="0" borderId="0" xfId="51" applyNumberFormat="1" applyFont="1" applyFill="1" applyBorder="1" applyAlignment="1">
      <alignment vertical="center"/>
      <protection/>
    </xf>
    <xf numFmtId="0" fontId="3" fillId="0" borderId="10" xfId="34" applyNumberFormat="1" applyFont="1" applyFill="1" applyBorder="1" applyAlignment="1" applyProtection="1">
      <alignment horizontal="center" vertical="center" wrapText="1"/>
      <protection/>
    </xf>
    <xf numFmtId="0" fontId="8" fillId="0" borderId="0" xfId="51" applyFont="1" applyFill="1">
      <alignment/>
      <protection/>
    </xf>
    <xf numFmtId="0" fontId="2" fillId="0" borderId="0" xfId="51" applyFont="1" applyFill="1" applyBorder="1" applyAlignment="1">
      <alignment horizontal="center"/>
      <protection/>
    </xf>
    <xf numFmtId="2" fontId="2" fillId="0" borderId="0" xfId="51" applyNumberFormat="1" applyFont="1" applyFill="1" applyBorder="1">
      <alignment/>
      <protection/>
    </xf>
    <xf numFmtId="0" fontId="7" fillId="0" borderId="10" xfId="34" applyNumberFormat="1" applyFont="1" applyFill="1" applyBorder="1" applyAlignment="1" applyProtection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7" fillId="0" borderId="10" xfId="57" applyNumberFormat="1" applyFont="1" applyFill="1" applyBorder="1" applyAlignment="1">
      <alignment horizontal="center" vertical="center" wrapText="1"/>
      <protection/>
    </xf>
    <xf numFmtId="2" fontId="3" fillId="0" borderId="10" xfId="51" applyNumberFormat="1" applyFont="1" applyFill="1" applyBorder="1" applyAlignment="1">
      <alignment horizontal="center"/>
      <protection/>
    </xf>
    <xf numFmtId="2" fontId="3" fillId="0" borderId="10" xfId="51" applyNumberFormat="1" applyFont="1" applyFill="1" applyBorder="1" applyAlignment="1">
      <alignment/>
      <protection/>
    </xf>
    <xf numFmtId="2" fontId="3" fillId="0" borderId="10" xfId="51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2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71" fontId="5" fillId="0" borderId="0" xfId="66" applyNumberFormat="1" applyFont="1" applyFill="1" applyBorder="1" applyAlignment="1">
      <alignment/>
    </xf>
    <xf numFmtId="171" fontId="3" fillId="0" borderId="0" xfId="68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3" fillId="0" borderId="0" xfId="66" applyNumberFormat="1" applyFont="1" applyFill="1" applyBorder="1" applyAlignment="1">
      <alignment/>
    </xf>
    <xf numFmtId="0" fontId="6" fillId="0" borderId="0" xfId="51" applyFont="1" applyFill="1" applyBorder="1" applyAlignment="1">
      <alignment/>
      <protection/>
    </xf>
    <xf numFmtId="0" fontId="9" fillId="0" borderId="0" xfId="51" applyFont="1" applyFill="1" applyBorder="1" applyAlignment="1">
      <alignment/>
      <protection/>
    </xf>
    <xf numFmtId="2" fontId="10" fillId="0" borderId="0" xfId="51" applyNumberFormat="1" applyFont="1" applyFill="1" applyBorder="1" applyAlignment="1">
      <alignment horizontal="center" vertical="center"/>
      <protection/>
    </xf>
    <xf numFmtId="2" fontId="10" fillId="0" borderId="0" xfId="51" applyNumberFormat="1" applyFont="1" applyFill="1" applyAlignment="1">
      <alignment horizontal="center" vertical="center"/>
      <protection/>
    </xf>
    <xf numFmtId="2" fontId="7" fillId="0" borderId="10" xfId="57" applyNumberFormat="1" applyFont="1" applyFill="1" applyBorder="1" applyAlignment="1">
      <alignment horizontal="center" vertical="center" wrapText="1"/>
      <protection/>
    </xf>
    <xf numFmtId="2" fontId="10" fillId="0" borderId="0" xfId="51" applyNumberFormat="1" applyFont="1" applyFill="1">
      <alignment/>
      <protection/>
    </xf>
    <xf numFmtId="2" fontId="10" fillId="0" borderId="0" xfId="51" applyNumberFormat="1" applyFont="1" applyFill="1" applyBorder="1">
      <alignment/>
      <protection/>
    </xf>
    <xf numFmtId="0" fontId="17" fillId="0" borderId="10" xfId="51" applyFont="1" applyFill="1" applyBorder="1" applyAlignment="1">
      <alignment horizontal="center"/>
      <protection/>
    </xf>
    <xf numFmtId="0" fontId="18" fillId="0" borderId="0" xfId="51" applyFont="1" applyFill="1" applyBorder="1">
      <alignment/>
      <protection/>
    </xf>
    <xf numFmtId="0" fontId="18" fillId="0" borderId="0" xfId="51" applyFont="1" applyFill="1">
      <alignment/>
      <protection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2" fontId="3" fillId="0" borderId="10" xfId="34" applyNumberFormat="1" applyFont="1" applyFill="1" applyBorder="1" applyAlignment="1" applyProtection="1">
      <alignment horizontal="center" vertical="center" wrapText="1"/>
      <protection/>
    </xf>
    <xf numFmtId="2" fontId="9" fillId="0" borderId="10" xfId="51" applyNumberFormat="1" applyFont="1" applyFill="1" applyBorder="1" applyAlignment="1" applyProtection="1">
      <alignment horizontal="center" vertical="center"/>
      <protection/>
    </xf>
    <xf numFmtId="2" fontId="7" fillId="0" borderId="10" xfId="51" applyNumberFormat="1" applyFont="1" applyFill="1" applyBorder="1" applyAlignment="1" applyProtection="1">
      <alignment horizontal="center"/>
      <protection/>
    </xf>
    <xf numFmtId="0" fontId="2" fillId="4" borderId="0" xfId="51" applyFont="1" applyFill="1" applyBorder="1">
      <alignment/>
      <protection/>
    </xf>
    <xf numFmtId="0" fontId="2" fillId="4" borderId="0" xfId="51" applyFont="1" applyFill="1">
      <alignment/>
      <protection/>
    </xf>
    <xf numFmtId="2" fontId="3" fillId="0" borderId="10" xfId="0" applyNumberFormat="1" applyFont="1" applyFill="1" applyBorder="1" applyAlignment="1">
      <alignment horizontal="center" vertical="center"/>
    </xf>
    <xf numFmtId="14" fontId="3" fillId="0" borderId="10" xfId="51" applyNumberFormat="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2" fontId="8" fillId="0" borderId="10" xfId="51" applyNumberFormat="1" applyFont="1" applyFill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0" fontId="2" fillId="0" borderId="0" xfId="51" applyFont="1" applyFill="1" applyAlignment="1">
      <alignment horizontal="center" vertical="center"/>
      <protection/>
    </xf>
    <xf numFmtId="2" fontId="3" fillId="0" borderId="10" xfId="51" applyNumberFormat="1" applyFont="1" applyFill="1" applyBorder="1" applyAlignment="1">
      <alignment horizontal="center" vertical="center" wrapText="1"/>
      <protection/>
    </xf>
    <xf numFmtId="2" fontId="2" fillId="0" borderId="10" xfId="51" applyNumberFormat="1" applyFont="1" applyFill="1" applyBorder="1" applyAlignment="1">
      <alignment horizontal="center" vertical="center"/>
      <protection/>
    </xf>
    <xf numFmtId="2" fontId="2" fillId="0" borderId="10" xfId="51" applyNumberFormat="1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horizontal="center" vertical="center" wrapText="1"/>
    </xf>
    <xf numFmtId="0" fontId="3" fillId="0" borderId="10" xfId="34" applyNumberFormat="1" applyFont="1" applyFill="1" applyBorder="1" applyAlignment="1" applyProtection="1">
      <alignment horizontal="center" vertical="center" wrapText="1"/>
      <protection/>
    </xf>
    <xf numFmtId="0" fontId="7" fillId="0" borderId="10" xfId="51" applyFont="1" applyFill="1" applyBorder="1" applyAlignment="1">
      <alignment horizont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right"/>
      <protection/>
    </xf>
    <xf numFmtId="0" fontId="3" fillId="0" borderId="12" xfId="51" applyFont="1" applyFill="1" applyBorder="1" applyAlignment="1">
      <alignment horizontal="center" vertical="center" textRotation="90" wrapText="1"/>
      <protection/>
    </xf>
    <xf numFmtId="0" fontId="3" fillId="0" borderId="13" xfId="51" applyFont="1" applyFill="1" applyBorder="1" applyAlignment="1">
      <alignment horizontal="center" vertical="center" textRotation="90" wrapText="1"/>
      <protection/>
    </xf>
    <xf numFmtId="2" fontId="7" fillId="0" borderId="10" xfId="51" applyNumberFormat="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/>
      <protection/>
    </xf>
    <xf numFmtId="0" fontId="2" fillId="0" borderId="0" xfId="51" applyFont="1" applyFill="1" applyAlignment="1">
      <alignment horizontal="center" wrapText="1"/>
      <protection/>
    </xf>
    <xf numFmtId="0" fontId="3" fillId="0" borderId="0" xfId="51" applyFont="1" applyFill="1" applyBorder="1" applyAlignment="1">
      <alignment horizontal="left" vertical="center" wrapText="1"/>
      <protection/>
    </xf>
    <xf numFmtId="2" fontId="7" fillId="0" borderId="10" xfId="51" applyNumberFormat="1" applyFont="1" applyFill="1" applyBorder="1" applyAlignment="1">
      <alignment horizontal="center" wrapText="1"/>
      <protection/>
    </xf>
    <xf numFmtId="0" fontId="6" fillId="0" borderId="0" xfId="51" applyFont="1" applyFill="1" applyBorder="1" applyAlignment="1">
      <alignment horizontal="center"/>
      <protection/>
    </xf>
    <xf numFmtId="171" fontId="3" fillId="0" borderId="0" xfId="68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7" fillId="0" borderId="10" xfId="51" applyFont="1" applyFill="1" applyBorder="1" applyAlignment="1">
      <alignment horizontal="center" vertical="center"/>
      <protection/>
    </xf>
    <xf numFmtId="0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3" fillId="0" borderId="10" xfId="51" applyFont="1" applyFill="1" applyBorder="1" applyAlignment="1">
      <alignment horizontal="center"/>
      <protection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3" fillId="0" borderId="16" xfId="51" applyFont="1" applyFill="1" applyBorder="1" applyAlignment="1">
      <alignment horizontal="center" vertical="center" textRotation="90" wrapText="1"/>
      <protection/>
    </xf>
    <xf numFmtId="0" fontId="8" fillId="0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8" fillId="0" borderId="12" xfId="33" applyFont="1" applyFill="1" applyBorder="1" applyAlignment="1" applyProtection="1">
      <alignment horizontal="center" vertical="center" textRotation="90" wrapText="1"/>
      <protection locked="0"/>
    </xf>
    <xf numFmtId="0" fontId="8" fillId="0" borderId="16" xfId="33" applyFont="1" applyFill="1" applyBorder="1" applyAlignment="1" applyProtection="1">
      <alignment horizontal="center" vertical="center" textRotation="90" wrapText="1"/>
      <protection locked="0"/>
    </xf>
    <xf numFmtId="0" fontId="8" fillId="0" borderId="13" xfId="33" applyFont="1" applyFill="1" applyBorder="1" applyAlignment="1" applyProtection="1">
      <alignment horizontal="center" vertical="center" textRotation="90" wrapText="1"/>
      <protection locked="0"/>
    </xf>
    <xf numFmtId="0" fontId="8" fillId="0" borderId="12" xfId="51" applyFont="1" applyFill="1" applyBorder="1" applyAlignment="1">
      <alignment horizontal="center" vertical="center" textRotation="90" wrapText="1"/>
      <protection/>
    </xf>
    <xf numFmtId="0" fontId="8" fillId="0" borderId="13" xfId="51" applyFont="1" applyFill="1" applyBorder="1" applyAlignment="1">
      <alignment horizontal="center" vertical="center" textRotation="90" wrapText="1"/>
      <protection/>
    </xf>
    <xf numFmtId="0" fontId="8" fillId="0" borderId="16" xfId="51" applyFont="1" applyFill="1" applyBorder="1" applyAlignment="1">
      <alignment horizontal="center" vertical="center" textRotation="90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8" fillId="0" borderId="17" xfId="51" applyFont="1" applyFill="1" applyBorder="1" applyAlignment="1">
      <alignment horizontal="right"/>
      <protection/>
    </xf>
    <xf numFmtId="0" fontId="3" fillId="0" borderId="17" xfId="51" applyFont="1" applyFill="1" applyBorder="1" applyAlignment="1">
      <alignment horizontal="right"/>
      <protection/>
    </xf>
    <xf numFmtId="0" fontId="13" fillId="0" borderId="0" xfId="51" applyFont="1" applyFill="1" applyBorder="1" applyAlignment="1">
      <alignment horizontal="center"/>
      <protection/>
    </xf>
    <xf numFmtId="0" fontId="14" fillId="0" borderId="0" xfId="51" applyFont="1" applyFill="1" applyAlignment="1">
      <alignment horizontal="center" wrapText="1"/>
      <protection/>
    </xf>
    <xf numFmtId="0" fontId="3" fillId="0" borderId="17" xfId="51" applyFont="1" applyFill="1" applyBorder="1" applyAlignment="1">
      <alignment horizontal="center" vertical="top" wrapText="1"/>
      <protection/>
    </xf>
    <xf numFmtId="0" fontId="3" fillId="0" borderId="10" xfId="51" applyFont="1" applyFill="1" applyBorder="1" applyAlignment="1">
      <alignment horizontal="center" vertical="center" textRotation="90" wrapText="1"/>
      <protection/>
    </xf>
    <xf numFmtId="0" fontId="2" fillId="0" borderId="0" xfId="51" applyFont="1" applyFill="1" applyBorder="1" applyAlignment="1">
      <alignment horizontal="center" textRotation="90"/>
      <protection/>
    </xf>
    <xf numFmtId="0" fontId="2" fillId="0" borderId="12" xfId="51" applyFont="1" applyFill="1" applyBorder="1" applyAlignment="1">
      <alignment horizontal="center" vertical="center" textRotation="90"/>
      <protection/>
    </xf>
    <xf numFmtId="0" fontId="2" fillId="0" borderId="13" xfId="51" applyFont="1" applyFill="1" applyBorder="1" applyAlignment="1">
      <alignment horizontal="center" vertical="center" textRotation="90"/>
      <protection/>
    </xf>
    <xf numFmtId="0" fontId="2" fillId="0" borderId="16" xfId="51" applyFont="1" applyFill="1" applyBorder="1" applyAlignment="1">
      <alignment horizontal="center" vertical="center" textRotation="90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_Додатки 4 - 6 теплов 28.12.1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Итог" xfId="52"/>
    <cellStyle name="Контрольная ячейка" xfId="53"/>
    <cellStyle name="Название" xfId="54"/>
    <cellStyle name="Нейтральный" xfId="55"/>
    <cellStyle name="Обычный 14" xfId="56"/>
    <cellStyle name="Обычный 2" xfId="57"/>
    <cellStyle name="Обычный 4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інансовий 2" xfId="68"/>
    <cellStyle name="Хороший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7"/>
  <sheetViews>
    <sheetView tabSelected="1" view="pageBreakPreview" zoomScale="75" zoomScaleNormal="80" zoomScaleSheetLayoutView="75" workbookViewId="0" topLeftCell="A65">
      <selection activeCell="D60" sqref="D60"/>
    </sheetView>
  </sheetViews>
  <sheetFormatPr defaultColWidth="5.28125" defaultRowHeight="69.75" customHeight="1"/>
  <cols>
    <col min="1" max="1" width="6.7109375" style="3" customWidth="1"/>
    <col min="2" max="2" width="34.57421875" style="1" customWidth="1"/>
    <col min="3" max="3" width="6.8515625" style="1" customWidth="1"/>
    <col min="4" max="4" width="17.7109375" style="1" customWidth="1"/>
    <col min="5" max="5" width="8.140625" style="1" hidden="1" customWidth="1"/>
    <col min="6" max="6" width="11.57421875" style="1" hidden="1" customWidth="1"/>
    <col min="7" max="7" width="12.28125" style="1" hidden="1" customWidth="1"/>
    <col min="8" max="8" width="12.140625" style="1" hidden="1" customWidth="1"/>
    <col min="9" max="9" width="13.57421875" style="1" bestFit="1" customWidth="1"/>
    <col min="10" max="10" width="11.140625" style="1" customWidth="1"/>
    <col min="11" max="11" width="9.57421875" style="1" customWidth="1"/>
    <col min="12" max="12" width="6.57421875" style="1" hidden="1" customWidth="1"/>
    <col min="13" max="13" width="7.00390625" style="1" hidden="1" customWidth="1"/>
    <col min="14" max="14" width="6.7109375" style="1" hidden="1" customWidth="1"/>
    <col min="15" max="15" width="6.140625" style="1" hidden="1" customWidth="1"/>
    <col min="16" max="16" width="8.8515625" style="1" customWidth="1"/>
    <col min="17" max="17" width="8.140625" style="1" customWidth="1"/>
    <col min="18" max="18" width="8.28125" style="1" customWidth="1"/>
    <col min="19" max="19" width="9.00390625" style="1" customWidth="1"/>
    <col min="20" max="20" width="7.00390625" style="2" customWidth="1"/>
    <col min="21" max="21" width="7.28125" style="2" customWidth="1"/>
    <col min="22" max="22" width="8.28125" style="2" customWidth="1"/>
    <col min="23" max="23" width="7.00390625" style="2" customWidth="1"/>
    <col min="24" max="24" width="9.28125" style="2" customWidth="1"/>
    <col min="25" max="25" width="8.57421875" style="2" customWidth="1"/>
    <col min="26" max="26" width="18.57421875" style="2" customWidth="1"/>
    <col min="27" max="27" width="18.28125" style="2" customWidth="1"/>
    <col min="28" max="28" width="7.00390625" style="2" customWidth="1"/>
    <col min="29" max="29" width="7.57421875" style="2" customWidth="1"/>
    <col min="30" max="16384" width="5.28125" style="1" customWidth="1"/>
  </cols>
  <sheetData>
    <row r="1" spans="1:3" ht="69" customHeight="1">
      <c r="A1" s="45"/>
      <c r="B1" s="2"/>
      <c r="C1" s="2"/>
    </row>
    <row r="2" spans="1:27" ht="39.75" customHeight="1">
      <c r="A2" s="131" t="s">
        <v>144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</row>
    <row r="3" spans="1:27" ht="16.5" customHeight="1">
      <c r="A3" s="130" t="s">
        <v>114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</row>
    <row r="4" spans="1:28" ht="50.25" customHeight="1">
      <c r="A4" s="132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46"/>
    </row>
    <row r="5" spans="1:29" ht="163.5" customHeight="1">
      <c r="A5" s="120" t="s">
        <v>1</v>
      </c>
      <c r="B5" s="120" t="s">
        <v>2</v>
      </c>
      <c r="C5" s="98" t="s">
        <v>3</v>
      </c>
      <c r="D5" s="120" t="s">
        <v>4</v>
      </c>
      <c r="E5" s="120"/>
      <c r="F5" s="120"/>
      <c r="G5" s="121" t="s">
        <v>101</v>
      </c>
      <c r="H5" s="121" t="s">
        <v>100</v>
      </c>
      <c r="I5" s="124" t="s">
        <v>5</v>
      </c>
      <c r="J5" s="120" t="s">
        <v>6</v>
      </c>
      <c r="K5" s="120"/>
      <c r="L5" s="119" t="s">
        <v>99</v>
      </c>
      <c r="M5" s="119"/>
      <c r="N5" s="119"/>
      <c r="O5" s="119"/>
      <c r="P5" s="133" t="s">
        <v>105</v>
      </c>
      <c r="Q5" s="133" t="s">
        <v>7</v>
      </c>
      <c r="R5" s="98" t="s">
        <v>8</v>
      </c>
      <c r="S5" s="98" t="s">
        <v>9</v>
      </c>
      <c r="T5" s="133" t="s">
        <v>10</v>
      </c>
      <c r="U5" s="98" t="s">
        <v>11</v>
      </c>
      <c r="V5" s="98" t="s">
        <v>12</v>
      </c>
      <c r="W5" s="135" t="s">
        <v>98</v>
      </c>
      <c r="X5" s="98" t="s">
        <v>13</v>
      </c>
      <c r="Y5" s="133" t="s">
        <v>14</v>
      </c>
      <c r="Z5" s="120" t="s">
        <v>102</v>
      </c>
      <c r="AA5" s="120"/>
      <c r="AC5" s="134"/>
    </row>
    <row r="6" spans="1:29" ht="14.25" customHeight="1">
      <c r="A6" s="120"/>
      <c r="B6" s="120"/>
      <c r="C6" s="99"/>
      <c r="D6" s="120" t="s">
        <v>15</v>
      </c>
      <c r="E6" s="96" t="s">
        <v>97</v>
      </c>
      <c r="F6" s="96"/>
      <c r="G6" s="123"/>
      <c r="H6" s="123"/>
      <c r="I6" s="125"/>
      <c r="J6" s="98" t="s">
        <v>16</v>
      </c>
      <c r="K6" s="98" t="s">
        <v>17</v>
      </c>
      <c r="L6" s="119" t="s">
        <v>96</v>
      </c>
      <c r="M6" s="119" t="s">
        <v>95</v>
      </c>
      <c r="N6" s="119" t="s">
        <v>94</v>
      </c>
      <c r="O6" s="119" t="s">
        <v>93</v>
      </c>
      <c r="P6" s="133"/>
      <c r="Q6" s="133"/>
      <c r="R6" s="99"/>
      <c r="S6" s="99"/>
      <c r="T6" s="133"/>
      <c r="U6" s="99"/>
      <c r="V6" s="99"/>
      <c r="W6" s="136"/>
      <c r="X6" s="99"/>
      <c r="Y6" s="133"/>
      <c r="Z6" s="120" t="s">
        <v>103</v>
      </c>
      <c r="AA6" s="120" t="s">
        <v>104</v>
      </c>
      <c r="AC6" s="134"/>
    </row>
    <row r="7" spans="1:29" ht="55.5" customHeight="1">
      <c r="A7" s="120"/>
      <c r="B7" s="120"/>
      <c r="C7" s="99"/>
      <c r="D7" s="120"/>
      <c r="E7" s="121" t="s">
        <v>92</v>
      </c>
      <c r="F7" s="121" t="s">
        <v>91</v>
      </c>
      <c r="G7" s="123"/>
      <c r="H7" s="123"/>
      <c r="I7" s="125"/>
      <c r="J7" s="99"/>
      <c r="K7" s="99"/>
      <c r="L7" s="119"/>
      <c r="M7" s="119"/>
      <c r="N7" s="119"/>
      <c r="O7" s="119"/>
      <c r="P7" s="133"/>
      <c r="Q7" s="133"/>
      <c r="R7" s="99"/>
      <c r="S7" s="99"/>
      <c r="T7" s="133"/>
      <c r="U7" s="99"/>
      <c r="V7" s="99"/>
      <c r="W7" s="136"/>
      <c r="X7" s="99"/>
      <c r="Y7" s="133"/>
      <c r="Z7" s="120"/>
      <c r="AA7" s="120"/>
      <c r="AC7" s="134"/>
    </row>
    <row r="8" spans="1:29" ht="18.75" customHeight="1">
      <c r="A8" s="120"/>
      <c r="B8" s="120"/>
      <c r="C8" s="118"/>
      <c r="D8" s="120"/>
      <c r="E8" s="122"/>
      <c r="F8" s="122"/>
      <c r="G8" s="122"/>
      <c r="H8" s="122"/>
      <c r="I8" s="126"/>
      <c r="J8" s="118"/>
      <c r="K8" s="118"/>
      <c r="L8" s="119"/>
      <c r="M8" s="119"/>
      <c r="N8" s="119"/>
      <c r="O8" s="119"/>
      <c r="P8" s="133"/>
      <c r="Q8" s="133"/>
      <c r="R8" s="118"/>
      <c r="S8" s="118"/>
      <c r="T8" s="133"/>
      <c r="U8" s="118"/>
      <c r="V8" s="118"/>
      <c r="W8" s="137"/>
      <c r="X8" s="118"/>
      <c r="Y8" s="133"/>
      <c r="Z8" s="120"/>
      <c r="AA8" s="120"/>
      <c r="AC8" s="134"/>
    </row>
    <row r="9" spans="1:29" s="3" customFormat="1" ht="12.75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  <c r="I9" s="26">
        <v>5</v>
      </c>
      <c r="J9" s="26">
        <v>6</v>
      </c>
      <c r="K9" s="26">
        <v>7</v>
      </c>
      <c r="L9" s="26">
        <v>12</v>
      </c>
      <c r="M9" s="26">
        <v>13</v>
      </c>
      <c r="N9" s="26">
        <v>14</v>
      </c>
      <c r="O9" s="26">
        <v>15</v>
      </c>
      <c r="P9" s="26">
        <v>8</v>
      </c>
      <c r="Q9" s="26">
        <v>9</v>
      </c>
      <c r="R9" s="26">
        <v>10</v>
      </c>
      <c r="S9" s="26">
        <v>11</v>
      </c>
      <c r="T9" s="26">
        <v>12</v>
      </c>
      <c r="U9" s="26">
        <v>13</v>
      </c>
      <c r="V9" s="26">
        <v>14</v>
      </c>
      <c r="W9" s="26">
        <v>15</v>
      </c>
      <c r="X9" s="26">
        <v>16</v>
      </c>
      <c r="Y9" s="26">
        <v>17</v>
      </c>
      <c r="Z9" s="26">
        <v>18</v>
      </c>
      <c r="AA9" s="26">
        <v>19</v>
      </c>
      <c r="AB9" s="45"/>
      <c r="AC9" s="45"/>
    </row>
    <row r="10" spans="1:27" ht="15" customHeight="1">
      <c r="A10" s="26" t="s">
        <v>18</v>
      </c>
      <c r="B10" s="113" t="s">
        <v>19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</row>
    <row r="11" spans="1:27" ht="15.75" customHeight="1">
      <c r="A11" s="30" t="s">
        <v>20</v>
      </c>
      <c r="B11" s="127" t="s">
        <v>78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</row>
    <row r="12" spans="1:27" ht="15" customHeight="1">
      <c r="A12" s="31" t="s">
        <v>21</v>
      </c>
      <c r="B12" s="96" t="s">
        <v>22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7" ht="15" customHeight="1">
      <c r="A13" s="31"/>
      <c r="B13" s="74"/>
      <c r="C13" s="33"/>
      <c r="D13" s="59" t="s">
        <v>120</v>
      </c>
      <c r="E13" s="33"/>
      <c r="F13" s="33"/>
      <c r="G13" s="33"/>
      <c r="H13" s="33"/>
      <c r="I13" s="59" t="s">
        <v>120</v>
      </c>
      <c r="J13" s="59" t="s">
        <v>120</v>
      </c>
      <c r="K13" s="32" t="s">
        <v>120</v>
      </c>
      <c r="L13" s="33"/>
      <c r="M13" s="33"/>
      <c r="N13" s="33"/>
      <c r="O13" s="33"/>
      <c r="P13" s="32" t="s">
        <v>120</v>
      </c>
      <c r="Q13" s="33"/>
      <c r="R13" s="33" t="s">
        <v>120</v>
      </c>
      <c r="S13" s="33" t="s">
        <v>120</v>
      </c>
      <c r="T13" s="32" t="s">
        <v>120</v>
      </c>
      <c r="U13" s="33" t="s">
        <v>120</v>
      </c>
      <c r="V13" s="32" t="s">
        <v>120</v>
      </c>
      <c r="W13" s="32" t="s">
        <v>120</v>
      </c>
      <c r="X13" s="33" t="s">
        <v>120</v>
      </c>
      <c r="Y13" s="32" t="s">
        <v>120</v>
      </c>
      <c r="Z13" s="28" t="s">
        <v>120</v>
      </c>
      <c r="AA13" s="28" t="s">
        <v>120</v>
      </c>
    </row>
    <row r="14" spans="1:27" ht="16.5" customHeight="1">
      <c r="A14" s="95" t="s">
        <v>24</v>
      </c>
      <c r="B14" s="95"/>
      <c r="C14" s="95"/>
      <c r="D14" s="20">
        <v>0</v>
      </c>
      <c r="E14" s="20" t="e">
        <f>#REF!</f>
        <v>#REF!</v>
      </c>
      <c r="F14" s="20" t="e">
        <f>#REF!</f>
        <v>#REF!</v>
      </c>
      <c r="G14" s="20" t="e">
        <f>#REF!</f>
        <v>#REF!</v>
      </c>
      <c r="H14" s="20" t="e">
        <f>#REF!</f>
        <v>#REF!</v>
      </c>
      <c r="I14" s="20">
        <v>0</v>
      </c>
      <c r="J14" s="20">
        <v>0</v>
      </c>
      <c r="K14" s="20">
        <v>0</v>
      </c>
      <c r="L14" s="20" t="e">
        <f>#REF!+#REF!</f>
        <v>#REF!</v>
      </c>
      <c r="M14" s="20" t="e">
        <f>#REF!+#REF!</f>
        <v>#REF!</v>
      </c>
      <c r="N14" s="20" t="e">
        <f>#REF!+#REF!</f>
        <v>#REF!</v>
      </c>
      <c r="O14" s="20" t="e">
        <f>#REF!+#REF!</f>
        <v>#REF!</v>
      </c>
      <c r="P14" s="37">
        <v>0</v>
      </c>
      <c r="Q14" s="20"/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32">
        <v>0</v>
      </c>
      <c r="Z14" s="28"/>
      <c r="AA14" s="28"/>
    </row>
    <row r="15" spans="1:33" s="44" customFormat="1" ht="12.75" customHeight="1">
      <c r="A15" s="24" t="s">
        <v>90</v>
      </c>
      <c r="B15" s="94" t="s">
        <v>59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34"/>
      <c r="AA15" s="34"/>
      <c r="AB15" s="2"/>
      <c r="AC15" s="2"/>
      <c r="AD15" s="1"/>
      <c r="AE15" s="1"/>
      <c r="AF15" s="1"/>
      <c r="AG15" s="1"/>
    </row>
    <row r="16" spans="1:28" ht="15.75" customHeight="1">
      <c r="A16" s="95" t="s">
        <v>89</v>
      </c>
      <c r="B16" s="95"/>
      <c r="C16" s="95"/>
      <c r="D16" s="20">
        <v>0</v>
      </c>
      <c r="E16" s="17" t="s">
        <v>23</v>
      </c>
      <c r="F16" s="17" t="s">
        <v>23</v>
      </c>
      <c r="G16" s="20">
        <v>0</v>
      </c>
      <c r="H16" s="20">
        <v>0</v>
      </c>
      <c r="I16" s="50">
        <f>D16</f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17"/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34" t="s">
        <v>23</v>
      </c>
      <c r="AA16" s="34" t="s">
        <v>23</v>
      </c>
      <c r="AB16" s="1"/>
    </row>
    <row r="17" spans="1:27" ht="15" customHeight="1">
      <c r="A17" s="30" t="s">
        <v>88</v>
      </c>
      <c r="B17" s="115" t="s">
        <v>51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34"/>
      <c r="AA17" s="34"/>
    </row>
    <row r="18" spans="1:27" ht="15" customHeight="1">
      <c r="A18" s="51"/>
      <c r="B18" s="74"/>
      <c r="C18" s="76"/>
      <c r="D18" s="75" t="s">
        <v>120</v>
      </c>
      <c r="E18" s="24"/>
      <c r="F18" s="24"/>
      <c r="G18" s="24"/>
      <c r="H18" s="24"/>
      <c r="I18" s="51" t="s">
        <v>120</v>
      </c>
      <c r="J18" s="51" t="s">
        <v>120</v>
      </c>
      <c r="K18" s="51" t="s">
        <v>120</v>
      </c>
      <c r="L18" s="24"/>
      <c r="M18" s="24"/>
      <c r="N18" s="24"/>
      <c r="O18" s="24"/>
      <c r="P18" s="51" t="s">
        <v>120</v>
      </c>
      <c r="Q18" s="24"/>
      <c r="R18" s="51" t="s">
        <v>120</v>
      </c>
      <c r="S18" s="51" t="s">
        <v>120</v>
      </c>
      <c r="T18" s="51" t="s">
        <v>120</v>
      </c>
      <c r="U18" s="51" t="s">
        <v>120</v>
      </c>
      <c r="V18" s="51" t="s">
        <v>120</v>
      </c>
      <c r="W18" s="51" t="s">
        <v>120</v>
      </c>
      <c r="X18" s="51" t="s">
        <v>120</v>
      </c>
      <c r="Y18" s="51" t="s">
        <v>120</v>
      </c>
      <c r="Z18" s="34"/>
      <c r="AA18" s="34"/>
    </row>
    <row r="19" spans="1:27" ht="13.5" customHeight="1">
      <c r="A19" s="115" t="s">
        <v>87</v>
      </c>
      <c r="B19" s="115"/>
      <c r="C19" s="115"/>
      <c r="D19" s="51">
        <v>0</v>
      </c>
      <c r="E19" s="51" t="s">
        <v>23</v>
      </c>
      <c r="F19" s="51" t="s">
        <v>23</v>
      </c>
      <c r="G19" s="51"/>
      <c r="H19" s="51"/>
      <c r="I19" s="51">
        <v>0</v>
      </c>
      <c r="J19" s="51">
        <v>0</v>
      </c>
      <c r="K19" s="51">
        <v>0</v>
      </c>
      <c r="L19" s="52"/>
      <c r="M19" s="52"/>
      <c r="N19" s="51"/>
      <c r="O19" s="51"/>
      <c r="P19" s="51">
        <v>0</v>
      </c>
      <c r="Q19" s="51"/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34" t="s">
        <v>23</v>
      </c>
      <c r="AA19" s="34" t="s">
        <v>23</v>
      </c>
    </row>
    <row r="20" spans="1:27" ht="26.25" customHeight="1">
      <c r="A20" s="95" t="s">
        <v>25</v>
      </c>
      <c r="B20" s="95"/>
      <c r="C20" s="95"/>
      <c r="D20" s="20">
        <f>D19+D14</f>
        <v>0</v>
      </c>
      <c r="E20" s="17" t="s">
        <v>23</v>
      </c>
      <c r="F20" s="17" t="s">
        <v>23</v>
      </c>
      <c r="G20" s="20">
        <v>0</v>
      </c>
      <c r="H20" s="20">
        <v>0</v>
      </c>
      <c r="I20" s="20">
        <f>D20</f>
        <v>0</v>
      </c>
      <c r="J20" s="20">
        <f aca="true" t="shared" si="0" ref="J20:O20">J14+J16</f>
        <v>0</v>
      </c>
      <c r="K20" s="20">
        <f>K19+K14</f>
        <v>0</v>
      </c>
      <c r="L20" s="20" t="e">
        <f t="shared" si="0"/>
        <v>#REF!</v>
      </c>
      <c r="M20" s="20" t="e">
        <f t="shared" si="0"/>
        <v>#REF!</v>
      </c>
      <c r="N20" s="20" t="e">
        <f t="shared" si="0"/>
        <v>#REF!</v>
      </c>
      <c r="O20" s="20" t="e">
        <f t="shared" si="0"/>
        <v>#REF!</v>
      </c>
      <c r="P20" s="80">
        <v>0</v>
      </c>
      <c r="Q20" s="17"/>
      <c r="R20" s="20">
        <f>R14+R16</f>
        <v>0</v>
      </c>
      <c r="S20" s="20">
        <f>S14</f>
        <v>0</v>
      </c>
      <c r="T20" s="20">
        <f>T14+T16</f>
        <v>0</v>
      </c>
      <c r="U20" s="20">
        <f>U14</f>
        <v>0</v>
      </c>
      <c r="V20" s="20">
        <f>V14+V16</f>
        <v>0</v>
      </c>
      <c r="W20" s="20">
        <f>W14+W16</f>
        <v>0</v>
      </c>
      <c r="X20" s="20">
        <f>X14+X16</f>
        <v>0</v>
      </c>
      <c r="Y20" s="20">
        <f>Y14+Y16+Y19</f>
        <v>0</v>
      </c>
      <c r="Z20" s="28"/>
      <c r="AA20" s="28"/>
    </row>
    <row r="21" spans="1:27" ht="15" customHeight="1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34"/>
      <c r="AA21" s="34"/>
    </row>
    <row r="22" spans="1:27" ht="17.25" customHeight="1">
      <c r="A22" s="30" t="s">
        <v>86</v>
      </c>
      <c r="B22" s="114" t="s">
        <v>34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34"/>
      <c r="AA22" s="34"/>
    </row>
    <row r="23" spans="1:27" ht="14.25" customHeight="1">
      <c r="A23" s="29" t="s">
        <v>83</v>
      </c>
      <c r="B23" s="94" t="s">
        <v>22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34"/>
      <c r="AA23" s="34"/>
    </row>
    <row r="24" spans="1:27" ht="39.75" customHeight="1">
      <c r="A24" s="31" t="s">
        <v>125</v>
      </c>
      <c r="B24" s="77" t="s">
        <v>140</v>
      </c>
      <c r="C24" s="33" t="s">
        <v>141</v>
      </c>
      <c r="D24" s="84">
        <v>243</v>
      </c>
      <c r="E24" s="32"/>
      <c r="F24" s="32"/>
      <c r="G24" s="32"/>
      <c r="H24" s="32"/>
      <c r="I24" s="84">
        <v>243</v>
      </c>
      <c r="J24" s="84">
        <v>243</v>
      </c>
      <c r="K24" s="32">
        <v>0</v>
      </c>
      <c r="L24" s="32"/>
      <c r="M24" s="32"/>
      <c r="N24" s="32"/>
      <c r="O24" s="32"/>
      <c r="P24" s="32">
        <f>(1+(D24-X24)/Y24)*12</f>
        <v>0.8208101759009914</v>
      </c>
      <c r="Q24" s="32"/>
      <c r="R24" s="32">
        <v>533.42</v>
      </c>
      <c r="S24" s="32">
        <v>3481.05</v>
      </c>
      <c r="T24" s="32">
        <v>0</v>
      </c>
      <c r="U24" s="32">
        <v>9.55</v>
      </c>
      <c r="V24" s="32">
        <v>4.24</v>
      </c>
      <c r="W24" s="32">
        <v>0</v>
      </c>
      <c r="X24" s="32">
        <v>3494.84</v>
      </c>
      <c r="Y24" s="32">
        <f>W24+U24+T24+S24</f>
        <v>3490.6000000000004</v>
      </c>
      <c r="Z24" s="28" t="s">
        <v>143</v>
      </c>
      <c r="AA24" s="28" t="s">
        <v>143</v>
      </c>
    </row>
    <row r="25" spans="1:27" ht="39.75" customHeight="1">
      <c r="A25" s="85" t="s">
        <v>126</v>
      </c>
      <c r="B25" s="77" t="s">
        <v>142</v>
      </c>
      <c r="C25" s="33" t="s">
        <v>141</v>
      </c>
      <c r="D25" s="84">
        <v>443.41</v>
      </c>
      <c r="E25" s="84"/>
      <c r="F25" s="84"/>
      <c r="G25" s="84"/>
      <c r="H25" s="84"/>
      <c r="I25" s="84">
        <v>443.41</v>
      </c>
      <c r="J25" s="84">
        <v>443.41</v>
      </c>
      <c r="K25" s="32">
        <v>0</v>
      </c>
      <c r="L25" s="32"/>
      <c r="M25" s="32"/>
      <c r="N25" s="32"/>
      <c r="O25" s="32"/>
      <c r="P25" s="32">
        <f>(1+(D25-X25)/Y25)*12</f>
        <v>2.202464124262986</v>
      </c>
      <c r="Q25" s="32"/>
      <c r="R25" s="32">
        <v>362.73</v>
      </c>
      <c r="S25" s="32">
        <v>2367.11</v>
      </c>
      <c r="T25" s="32">
        <v>0</v>
      </c>
      <c r="U25" s="32">
        <v>17.51</v>
      </c>
      <c r="V25" s="32">
        <v>5.74</v>
      </c>
      <c r="W25" s="32">
        <v>0</v>
      </c>
      <c r="X25" s="32">
        <v>2390.36</v>
      </c>
      <c r="Y25" s="32">
        <f>W25+U25+T25+S25</f>
        <v>2384.6200000000003</v>
      </c>
      <c r="Z25" s="28" t="s">
        <v>143</v>
      </c>
      <c r="AA25" s="28" t="s">
        <v>143</v>
      </c>
    </row>
    <row r="26" spans="1:27" ht="17.25" customHeight="1">
      <c r="A26" s="115" t="s">
        <v>82</v>
      </c>
      <c r="B26" s="115"/>
      <c r="C26" s="115"/>
      <c r="D26" s="32">
        <f>D25+D24</f>
        <v>686.4100000000001</v>
      </c>
      <c r="E26" s="32" t="s">
        <v>23</v>
      </c>
      <c r="F26" s="32" t="s">
        <v>23</v>
      </c>
      <c r="G26" s="32">
        <v>0</v>
      </c>
      <c r="H26" s="32">
        <v>0</v>
      </c>
      <c r="I26" s="32">
        <f>I25+I24</f>
        <v>686.4100000000001</v>
      </c>
      <c r="J26" s="32">
        <f>SUM(J24:J25)</f>
        <v>686.4100000000001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f>(1+(D26-X26)/Y26)*12</f>
        <v>1.3815925190886453</v>
      </c>
      <c r="Q26" s="32"/>
      <c r="R26" s="32">
        <f>SUM(R24:R25)</f>
        <v>896.15</v>
      </c>
      <c r="S26" s="32">
        <f>SUM(S24:S25)</f>
        <v>5848.16</v>
      </c>
      <c r="T26" s="32">
        <v>0</v>
      </c>
      <c r="U26" s="32">
        <f>SUM(U24:U25)</f>
        <v>27.060000000000002</v>
      </c>
      <c r="V26" s="32">
        <f>SUM(V24:V25)</f>
        <v>9.98</v>
      </c>
      <c r="W26" s="32">
        <v>0</v>
      </c>
      <c r="X26" s="32">
        <f>SUM(X24:X25)</f>
        <v>5885.200000000001</v>
      </c>
      <c r="Y26" s="32">
        <f>W26+U26+T26+S26</f>
        <v>5875.22</v>
      </c>
      <c r="Z26" s="34" t="s">
        <v>23</v>
      </c>
      <c r="AA26" s="34" t="s">
        <v>23</v>
      </c>
    </row>
    <row r="27" spans="1:27" ht="13.5" customHeight="1">
      <c r="A27" s="28" t="s">
        <v>85</v>
      </c>
      <c r="B27" s="94" t="s">
        <v>59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34"/>
      <c r="AA27" s="34"/>
    </row>
    <row r="28" spans="1:27" ht="13.5" customHeight="1">
      <c r="A28" s="115" t="s">
        <v>84</v>
      </c>
      <c r="B28" s="115"/>
      <c r="C28" s="115"/>
      <c r="D28" s="32">
        <v>0</v>
      </c>
      <c r="E28" s="33" t="s">
        <v>23</v>
      </c>
      <c r="F28" s="33" t="s">
        <v>23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3"/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4" t="s">
        <v>23</v>
      </c>
      <c r="AA28" s="34" t="s">
        <v>23</v>
      </c>
    </row>
    <row r="29" spans="1:27" ht="15" customHeight="1">
      <c r="A29" s="24" t="s">
        <v>81</v>
      </c>
      <c r="B29" s="94" t="s">
        <v>56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34"/>
      <c r="AA29" s="34"/>
    </row>
    <row r="30" spans="1:27" ht="15" customHeight="1">
      <c r="A30" s="96" t="s">
        <v>80</v>
      </c>
      <c r="B30" s="96"/>
      <c r="C30" s="96"/>
      <c r="D30" s="32">
        <v>0</v>
      </c>
      <c r="E30" s="33" t="s">
        <v>23</v>
      </c>
      <c r="F30" s="33" t="s">
        <v>23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3"/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4" t="s">
        <v>23</v>
      </c>
      <c r="AA30" s="34" t="s">
        <v>23</v>
      </c>
    </row>
    <row r="31" spans="1:27" ht="18.75" customHeight="1">
      <c r="A31" s="24" t="s">
        <v>106</v>
      </c>
      <c r="B31" s="94" t="s">
        <v>35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34"/>
      <c r="AA31" s="34"/>
    </row>
    <row r="32" spans="1:33" ht="15" customHeight="1">
      <c r="A32" s="115" t="s">
        <v>107</v>
      </c>
      <c r="B32" s="115"/>
      <c r="C32" s="115"/>
      <c r="D32" s="32">
        <v>0</v>
      </c>
      <c r="E32" s="33" t="s">
        <v>23</v>
      </c>
      <c r="F32" s="33" t="s">
        <v>23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3"/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4" t="s">
        <v>23</v>
      </c>
      <c r="AA32" s="34" t="s">
        <v>23</v>
      </c>
      <c r="AB32" s="15"/>
      <c r="AC32" s="15"/>
      <c r="AD32" s="14"/>
      <c r="AE32" s="14"/>
      <c r="AF32" s="14"/>
      <c r="AG32" s="14"/>
    </row>
    <row r="33" spans="1:33" s="14" customFormat="1" ht="15.75" customHeight="1">
      <c r="A33" s="24" t="s">
        <v>108</v>
      </c>
      <c r="B33" s="115" t="s">
        <v>51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34"/>
      <c r="AA33" s="34"/>
      <c r="AB33" s="2"/>
      <c r="AC33" s="2"/>
      <c r="AD33" s="1"/>
      <c r="AE33" s="1"/>
      <c r="AF33" s="1"/>
      <c r="AG33" s="1"/>
    </row>
    <row r="34" spans="1:33" s="14" customFormat="1" ht="15" customHeight="1">
      <c r="A34" s="51"/>
      <c r="B34" s="74"/>
      <c r="C34" s="76"/>
      <c r="D34" s="75"/>
      <c r="E34" s="24"/>
      <c r="F34" s="24"/>
      <c r="G34" s="24"/>
      <c r="H34" s="24"/>
      <c r="I34" s="51"/>
      <c r="J34" s="51"/>
      <c r="K34" s="51"/>
      <c r="L34" s="24"/>
      <c r="M34" s="24"/>
      <c r="N34" s="24"/>
      <c r="O34" s="24"/>
      <c r="P34" s="51"/>
      <c r="Q34" s="24"/>
      <c r="R34" s="51"/>
      <c r="S34" s="51"/>
      <c r="T34" s="51"/>
      <c r="U34" s="51"/>
      <c r="V34" s="51"/>
      <c r="W34" s="51"/>
      <c r="X34" s="51"/>
      <c r="Y34" s="51"/>
      <c r="Z34" s="34"/>
      <c r="AA34" s="34"/>
      <c r="AB34" s="2"/>
      <c r="AC34" s="2"/>
      <c r="AD34" s="1"/>
      <c r="AE34" s="1"/>
      <c r="AF34" s="1"/>
      <c r="AG34" s="1"/>
    </row>
    <row r="35" spans="1:29" s="14" customFormat="1" ht="15.75" customHeight="1">
      <c r="A35" s="115" t="s">
        <v>109</v>
      </c>
      <c r="B35" s="115"/>
      <c r="C35" s="115"/>
      <c r="D35" s="51">
        <v>0</v>
      </c>
      <c r="E35" s="51" t="s">
        <v>23</v>
      </c>
      <c r="F35" s="51" t="s">
        <v>23</v>
      </c>
      <c r="G35" s="51"/>
      <c r="H35" s="51"/>
      <c r="I35" s="51">
        <v>0</v>
      </c>
      <c r="J35" s="51">
        <v>0</v>
      </c>
      <c r="K35" s="51">
        <v>0</v>
      </c>
      <c r="L35" s="52"/>
      <c r="M35" s="52"/>
      <c r="N35" s="51"/>
      <c r="O35" s="51"/>
      <c r="P35" s="16">
        <v>0</v>
      </c>
      <c r="Q35" s="51"/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34" t="s">
        <v>23</v>
      </c>
      <c r="AA35" s="34" t="s">
        <v>23</v>
      </c>
      <c r="AB35" s="15"/>
      <c r="AC35" s="15"/>
    </row>
    <row r="36" spans="1:33" ht="15.75" customHeight="1">
      <c r="A36" s="95" t="s">
        <v>79</v>
      </c>
      <c r="B36" s="95"/>
      <c r="C36" s="95"/>
      <c r="D36" s="20">
        <f>D35+D26</f>
        <v>686.4100000000001</v>
      </c>
      <c r="E36" s="17" t="s">
        <v>23</v>
      </c>
      <c r="F36" s="17" t="s">
        <v>23</v>
      </c>
      <c r="G36" s="20">
        <v>0</v>
      </c>
      <c r="H36" s="20">
        <v>0</v>
      </c>
      <c r="I36" s="20">
        <f>I35+I26</f>
        <v>686.4100000000001</v>
      </c>
      <c r="J36" s="20">
        <f>J26</f>
        <v>686.4100000000001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6">
        <f>(1+(D36-X36)/Y36)*12</f>
        <v>1.3815925190886453</v>
      </c>
      <c r="Q36" s="17"/>
      <c r="R36" s="20">
        <f>R26</f>
        <v>896.15</v>
      </c>
      <c r="S36" s="20">
        <f>S26</f>
        <v>5848.16</v>
      </c>
      <c r="T36" s="20">
        <v>0</v>
      </c>
      <c r="U36" s="20">
        <f>U26</f>
        <v>27.060000000000002</v>
      </c>
      <c r="V36" s="20">
        <f>V26</f>
        <v>9.98</v>
      </c>
      <c r="W36" s="20">
        <v>0</v>
      </c>
      <c r="X36" s="20">
        <f>X26</f>
        <v>5885.200000000001</v>
      </c>
      <c r="Y36" s="20">
        <f>Y26</f>
        <v>5875.22</v>
      </c>
      <c r="Z36" s="34" t="s">
        <v>23</v>
      </c>
      <c r="AA36" s="34" t="s">
        <v>23</v>
      </c>
      <c r="AB36" s="15"/>
      <c r="AC36" s="15"/>
      <c r="AD36" s="14"/>
      <c r="AE36" s="14"/>
      <c r="AF36" s="14"/>
      <c r="AG36" s="14"/>
    </row>
    <row r="37" spans="1:27" ht="15.75" customHeight="1">
      <c r="A37" s="95" t="s">
        <v>26</v>
      </c>
      <c r="B37" s="95"/>
      <c r="C37" s="95"/>
      <c r="D37" s="16">
        <f>D36</f>
        <v>686.4100000000001</v>
      </c>
      <c r="E37" s="26" t="s">
        <v>23</v>
      </c>
      <c r="F37" s="26" t="s">
        <v>23</v>
      </c>
      <c r="G37" s="16">
        <v>0</v>
      </c>
      <c r="H37" s="16">
        <v>0</v>
      </c>
      <c r="I37" s="16">
        <f>D37</f>
        <v>686.4100000000001</v>
      </c>
      <c r="J37" s="16">
        <f aca="true" t="shared" si="1" ref="J37:O37">J20+J36</f>
        <v>686.4100000000001</v>
      </c>
      <c r="K37" s="16">
        <f>K36</f>
        <v>0</v>
      </c>
      <c r="L37" s="16" t="e">
        <f t="shared" si="1"/>
        <v>#REF!</v>
      </c>
      <c r="M37" s="16" t="e">
        <f t="shared" si="1"/>
        <v>#REF!</v>
      </c>
      <c r="N37" s="16" t="e">
        <f t="shared" si="1"/>
        <v>#REF!</v>
      </c>
      <c r="O37" s="16" t="e">
        <f t="shared" si="1"/>
        <v>#REF!</v>
      </c>
      <c r="P37" s="16">
        <f>(1+(D37-X37)/Y37)*12</f>
        <v>1.3815925190886453</v>
      </c>
      <c r="Q37" s="26"/>
      <c r="R37" s="16">
        <f>R36</f>
        <v>896.15</v>
      </c>
      <c r="S37" s="16">
        <f>S36</f>
        <v>5848.16</v>
      </c>
      <c r="T37" s="16">
        <f>T20+T36</f>
        <v>0</v>
      </c>
      <c r="U37" s="16">
        <f>U36</f>
        <v>27.060000000000002</v>
      </c>
      <c r="V37" s="16">
        <f>V36</f>
        <v>9.98</v>
      </c>
      <c r="W37" s="16">
        <f>W20+W36</f>
        <v>0</v>
      </c>
      <c r="X37" s="16">
        <f>X36</f>
        <v>5885.200000000001</v>
      </c>
      <c r="Y37" s="16">
        <f>Y36</f>
        <v>5875.22</v>
      </c>
      <c r="Z37" s="34" t="s">
        <v>23</v>
      </c>
      <c r="AA37" s="34" t="s">
        <v>23</v>
      </c>
    </row>
    <row r="38" spans="1:27" ht="15.75" customHeight="1">
      <c r="A38" s="128" t="s">
        <v>110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1:27" ht="12" customHeight="1">
      <c r="A39" s="26">
        <v>1</v>
      </c>
      <c r="B39" s="26">
        <v>2</v>
      </c>
      <c r="C39" s="26">
        <v>3</v>
      </c>
      <c r="D39" s="26">
        <v>4</v>
      </c>
      <c r="E39" s="26">
        <v>5</v>
      </c>
      <c r="F39" s="26">
        <v>6</v>
      </c>
      <c r="G39" s="26">
        <v>7</v>
      </c>
      <c r="H39" s="26">
        <v>8</v>
      </c>
      <c r="I39" s="26">
        <v>5</v>
      </c>
      <c r="J39" s="26">
        <v>6</v>
      </c>
      <c r="K39" s="26">
        <v>7</v>
      </c>
      <c r="L39" s="26">
        <v>12</v>
      </c>
      <c r="M39" s="26">
        <v>13</v>
      </c>
      <c r="N39" s="26">
        <v>14</v>
      </c>
      <c r="O39" s="26">
        <v>15</v>
      </c>
      <c r="P39" s="26">
        <v>8</v>
      </c>
      <c r="Q39" s="26">
        <v>9</v>
      </c>
      <c r="R39" s="26">
        <v>10</v>
      </c>
      <c r="S39" s="26">
        <v>11</v>
      </c>
      <c r="T39" s="26">
        <v>12</v>
      </c>
      <c r="U39" s="26">
        <v>13</v>
      </c>
      <c r="V39" s="26">
        <v>14</v>
      </c>
      <c r="W39" s="26">
        <v>15</v>
      </c>
      <c r="X39" s="26">
        <v>16</v>
      </c>
      <c r="Y39" s="26">
        <v>17</v>
      </c>
      <c r="Z39" s="26">
        <v>18</v>
      </c>
      <c r="AA39" s="26">
        <v>19</v>
      </c>
    </row>
    <row r="40" spans="1:27" ht="18" customHeight="1">
      <c r="A40" s="26" t="s">
        <v>27</v>
      </c>
      <c r="B40" s="113" t="s">
        <v>28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</row>
    <row r="41" spans="1:27" ht="21.75" customHeight="1">
      <c r="A41" s="30" t="s">
        <v>29</v>
      </c>
      <c r="B41" s="127" t="s">
        <v>78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</row>
    <row r="42" spans="1:35" ht="21.75" customHeight="1">
      <c r="A42" s="31" t="s">
        <v>30</v>
      </c>
      <c r="B42" s="94" t="s">
        <v>22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I42" s="40"/>
    </row>
    <row r="43" spans="1:35" ht="14.25" customHeight="1">
      <c r="A43" s="33"/>
      <c r="B43" s="77"/>
      <c r="C43" s="77"/>
      <c r="D43" s="59" t="s">
        <v>120</v>
      </c>
      <c r="E43" s="58"/>
      <c r="F43" s="58"/>
      <c r="G43" s="58"/>
      <c r="H43" s="58"/>
      <c r="I43" s="59" t="s">
        <v>120</v>
      </c>
      <c r="J43" s="59" t="s">
        <v>120</v>
      </c>
      <c r="K43" s="49" t="s">
        <v>120</v>
      </c>
      <c r="L43" s="49"/>
      <c r="M43" s="49"/>
      <c r="N43" s="49"/>
      <c r="O43" s="49"/>
      <c r="P43" s="49" t="s">
        <v>120</v>
      </c>
      <c r="Q43" s="49"/>
      <c r="R43" s="49" t="s">
        <v>120</v>
      </c>
      <c r="S43" s="49" t="s">
        <v>120</v>
      </c>
      <c r="T43" s="49" t="s">
        <v>120</v>
      </c>
      <c r="U43" s="49" t="s">
        <v>120</v>
      </c>
      <c r="V43" s="49" t="s">
        <v>120</v>
      </c>
      <c r="W43" s="49" t="s">
        <v>120</v>
      </c>
      <c r="X43" s="49" t="s">
        <v>120</v>
      </c>
      <c r="Y43" s="49" t="s">
        <v>120</v>
      </c>
      <c r="Z43" s="53" t="s">
        <v>23</v>
      </c>
      <c r="AA43" s="53" t="s">
        <v>23</v>
      </c>
      <c r="AB43" s="41"/>
      <c r="AC43" s="42"/>
      <c r="AE43" s="41"/>
      <c r="AI43" s="40"/>
    </row>
    <row r="44" spans="1:29" s="14" customFormat="1" ht="22.5" customHeight="1">
      <c r="A44" s="95" t="s">
        <v>31</v>
      </c>
      <c r="B44" s="95"/>
      <c r="C44" s="95"/>
      <c r="D44" s="16">
        <f>SUM(D43:D43)</f>
        <v>0</v>
      </c>
      <c r="E44" s="16" t="s">
        <v>23</v>
      </c>
      <c r="F44" s="16" t="s">
        <v>23</v>
      </c>
      <c r="G44" s="16">
        <v>0</v>
      </c>
      <c r="H44" s="16">
        <v>0</v>
      </c>
      <c r="I44" s="16">
        <v>0</v>
      </c>
      <c r="J44" s="16">
        <v>0</v>
      </c>
      <c r="K44" s="16">
        <f>SUM(K43:K43)</f>
        <v>0</v>
      </c>
      <c r="L44" s="16" t="e">
        <f>SUM(#REF!)</f>
        <v>#REF!</v>
      </c>
      <c r="M44" s="16" t="e">
        <f>SUM(#REF!)</f>
        <v>#REF!</v>
      </c>
      <c r="N44" s="16" t="e">
        <f>SUM(#REF!)</f>
        <v>#REF!</v>
      </c>
      <c r="O44" s="16" t="e">
        <f>SUM(#REF!)</f>
        <v>#REF!</v>
      </c>
      <c r="P44" s="81">
        <v>0</v>
      </c>
      <c r="Q44" s="16"/>
      <c r="R44" s="16">
        <f aca="true" t="shared" si="2" ref="R44:W44">SUM(R43:R43)</f>
        <v>0</v>
      </c>
      <c r="S44" s="16">
        <f t="shared" si="2"/>
        <v>0</v>
      </c>
      <c r="T44" s="16">
        <f t="shared" si="2"/>
        <v>0</v>
      </c>
      <c r="U44" s="16">
        <f t="shared" si="2"/>
        <v>0</v>
      </c>
      <c r="V44" s="16">
        <f t="shared" si="2"/>
        <v>0</v>
      </c>
      <c r="W44" s="16">
        <f t="shared" si="2"/>
        <v>0</v>
      </c>
      <c r="X44" s="16">
        <f>W44+V44+U44+T44+S44</f>
        <v>0</v>
      </c>
      <c r="Y44" s="16">
        <f>W44+U44+T44+S44</f>
        <v>0</v>
      </c>
      <c r="Z44" s="21"/>
      <c r="AA44" s="21"/>
      <c r="AB44" s="15"/>
      <c r="AC44" s="39"/>
    </row>
    <row r="45" spans="1:27" ht="15" customHeight="1">
      <c r="A45" s="24" t="s">
        <v>77</v>
      </c>
      <c r="B45" s="94" t="s">
        <v>59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34"/>
      <c r="AA45" s="34"/>
    </row>
    <row r="46" spans="1:27" ht="12" customHeight="1">
      <c r="A46" s="24"/>
      <c r="B46" s="24"/>
      <c r="C46" s="24"/>
      <c r="D46" s="24" t="s">
        <v>48</v>
      </c>
      <c r="E46" s="27" t="s">
        <v>23</v>
      </c>
      <c r="F46" s="27" t="s">
        <v>23</v>
      </c>
      <c r="G46" s="27"/>
      <c r="H46" s="27"/>
      <c r="I46" s="27" t="s">
        <v>48</v>
      </c>
      <c r="J46" s="24" t="s">
        <v>48</v>
      </c>
      <c r="K46" s="24" t="s">
        <v>48</v>
      </c>
      <c r="L46" s="25"/>
      <c r="M46" s="25"/>
      <c r="N46" s="24"/>
      <c r="O46" s="24"/>
      <c r="P46" s="24" t="s">
        <v>48</v>
      </c>
      <c r="Q46" s="24"/>
      <c r="R46" s="24" t="s">
        <v>48</v>
      </c>
      <c r="S46" s="24" t="s">
        <v>48</v>
      </c>
      <c r="T46" s="24" t="s">
        <v>48</v>
      </c>
      <c r="U46" s="24" t="s">
        <v>48</v>
      </c>
      <c r="V46" s="24" t="s">
        <v>48</v>
      </c>
      <c r="W46" s="24" t="s">
        <v>48</v>
      </c>
      <c r="X46" s="24" t="s">
        <v>48</v>
      </c>
      <c r="Y46" s="24" t="s">
        <v>48</v>
      </c>
      <c r="Z46" s="34" t="s">
        <v>23</v>
      </c>
      <c r="AA46" s="34" t="s">
        <v>23</v>
      </c>
    </row>
    <row r="47" spans="1:27" ht="17.25" customHeight="1">
      <c r="A47" s="115" t="s">
        <v>76</v>
      </c>
      <c r="B47" s="115"/>
      <c r="C47" s="115"/>
      <c r="D47" s="32">
        <v>0</v>
      </c>
      <c r="E47" s="33" t="s">
        <v>23</v>
      </c>
      <c r="F47" s="33" t="s">
        <v>23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3"/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4" t="s">
        <v>23</v>
      </c>
      <c r="AA47" s="34" t="s">
        <v>23</v>
      </c>
    </row>
    <row r="48" spans="1:27" ht="12" customHeight="1" hidden="1">
      <c r="A48" s="97" t="s">
        <v>111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34" t="s">
        <v>23</v>
      </c>
      <c r="AA48" s="34" t="s">
        <v>23</v>
      </c>
    </row>
    <row r="49" spans="1:27" ht="12" customHeight="1" hidden="1">
      <c r="A49" s="26">
        <v>1</v>
      </c>
      <c r="B49" s="26">
        <v>2</v>
      </c>
      <c r="C49" s="26">
        <v>3</v>
      </c>
      <c r="D49" s="26">
        <v>4</v>
      </c>
      <c r="E49" s="26">
        <v>5</v>
      </c>
      <c r="F49" s="26">
        <v>6</v>
      </c>
      <c r="G49" s="26">
        <v>11</v>
      </c>
      <c r="H49" s="26">
        <v>12</v>
      </c>
      <c r="I49" s="26">
        <v>13</v>
      </c>
      <c r="J49" s="26">
        <v>14</v>
      </c>
      <c r="K49" s="26">
        <v>15</v>
      </c>
      <c r="L49" s="26">
        <v>16</v>
      </c>
      <c r="M49" s="26">
        <v>17</v>
      </c>
      <c r="N49" s="26">
        <v>18</v>
      </c>
      <c r="O49" s="26">
        <v>19</v>
      </c>
      <c r="P49" s="26">
        <v>20</v>
      </c>
      <c r="Q49" s="26">
        <v>21</v>
      </c>
      <c r="R49" s="26">
        <v>22</v>
      </c>
      <c r="S49" s="26"/>
      <c r="T49" s="26">
        <v>23</v>
      </c>
      <c r="U49" s="26"/>
      <c r="V49" s="26"/>
      <c r="W49" s="26"/>
      <c r="X49" s="26"/>
      <c r="Y49" s="26">
        <v>24</v>
      </c>
      <c r="Z49" s="34" t="s">
        <v>23</v>
      </c>
      <c r="AA49" s="34" t="s">
        <v>23</v>
      </c>
    </row>
    <row r="50" spans="1:27" ht="18.75" customHeight="1">
      <c r="A50" s="30" t="s">
        <v>112</v>
      </c>
      <c r="B50" s="115" t="s">
        <v>51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34"/>
      <c r="AA50" s="34"/>
    </row>
    <row r="51" spans="1:33" s="14" customFormat="1" ht="15" customHeight="1">
      <c r="A51" s="33"/>
      <c r="B51" s="38"/>
      <c r="C51" s="33"/>
      <c r="D51" s="32" t="s">
        <v>48</v>
      </c>
      <c r="E51" s="34"/>
      <c r="F51" s="34"/>
      <c r="G51" s="34"/>
      <c r="H51" s="34"/>
      <c r="I51" s="34" t="s">
        <v>48</v>
      </c>
      <c r="J51" s="32" t="s">
        <v>48</v>
      </c>
      <c r="K51" s="33" t="s">
        <v>48</v>
      </c>
      <c r="L51" s="32"/>
      <c r="M51" s="32"/>
      <c r="N51" s="32"/>
      <c r="O51" s="32"/>
      <c r="P51" s="33" t="s">
        <v>48</v>
      </c>
      <c r="Q51" s="33"/>
      <c r="R51" s="32" t="s">
        <v>48</v>
      </c>
      <c r="S51" s="32" t="s">
        <v>48</v>
      </c>
      <c r="T51" s="32" t="s">
        <v>48</v>
      </c>
      <c r="U51" s="32" t="s">
        <v>48</v>
      </c>
      <c r="V51" s="32" t="s">
        <v>48</v>
      </c>
      <c r="W51" s="32" t="s">
        <v>48</v>
      </c>
      <c r="X51" s="32" t="s">
        <v>48</v>
      </c>
      <c r="Y51" s="48" t="s">
        <v>48</v>
      </c>
      <c r="Z51" s="34" t="s">
        <v>23</v>
      </c>
      <c r="AA51" s="34" t="s">
        <v>23</v>
      </c>
      <c r="AB51" s="2"/>
      <c r="AC51" s="2"/>
      <c r="AD51" s="1"/>
      <c r="AE51" s="1"/>
      <c r="AF51" s="1"/>
      <c r="AG51" s="1"/>
    </row>
    <row r="52" spans="1:33" ht="11.25">
      <c r="A52" s="115" t="s">
        <v>113</v>
      </c>
      <c r="B52" s="115"/>
      <c r="C52" s="115"/>
      <c r="D52" s="32">
        <v>0</v>
      </c>
      <c r="E52" s="33" t="s">
        <v>23</v>
      </c>
      <c r="F52" s="33" t="s">
        <v>23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3"/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4" t="s">
        <v>23</v>
      </c>
      <c r="AA52" s="34" t="s">
        <v>23</v>
      </c>
      <c r="AB52" s="15"/>
      <c r="AC52" s="15"/>
      <c r="AD52" s="14"/>
      <c r="AE52" s="14"/>
      <c r="AF52" s="14"/>
      <c r="AG52" s="14"/>
    </row>
    <row r="53" spans="1:27" ht="30" customHeight="1">
      <c r="A53" s="113" t="s">
        <v>32</v>
      </c>
      <c r="B53" s="113"/>
      <c r="C53" s="113"/>
      <c r="D53" s="20">
        <f>D44+D52</f>
        <v>0</v>
      </c>
      <c r="E53" s="20" t="s">
        <v>23</v>
      </c>
      <c r="F53" s="20" t="s">
        <v>23</v>
      </c>
      <c r="G53" s="20">
        <v>0</v>
      </c>
      <c r="H53" s="20">
        <v>0</v>
      </c>
      <c r="I53" s="20">
        <f>D53</f>
        <v>0</v>
      </c>
      <c r="J53" s="20">
        <f aca="true" t="shared" si="3" ref="J53:O53">J44+J52</f>
        <v>0</v>
      </c>
      <c r="K53" s="20">
        <f t="shared" si="3"/>
        <v>0</v>
      </c>
      <c r="L53" s="20" t="e">
        <f t="shared" si="3"/>
        <v>#REF!</v>
      </c>
      <c r="M53" s="20" t="e">
        <f t="shared" si="3"/>
        <v>#REF!</v>
      </c>
      <c r="N53" s="20" t="e">
        <f t="shared" si="3"/>
        <v>#REF!</v>
      </c>
      <c r="O53" s="20" t="e">
        <f t="shared" si="3"/>
        <v>#REF!</v>
      </c>
      <c r="P53" s="20">
        <v>0</v>
      </c>
      <c r="Q53" s="20"/>
      <c r="R53" s="20">
        <f>R44+R52</f>
        <v>0</v>
      </c>
      <c r="S53" s="20">
        <f>S44+S52</f>
        <v>0</v>
      </c>
      <c r="T53" s="20">
        <f aca="true" t="shared" si="4" ref="T53:Y53">T44+T52</f>
        <v>0</v>
      </c>
      <c r="U53" s="20">
        <f t="shared" si="4"/>
        <v>0</v>
      </c>
      <c r="V53" s="20">
        <f t="shared" si="4"/>
        <v>0</v>
      </c>
      <c r="W53" s="20">
        <f t="shared" si="4"/>
        <v>0</v>
      </c>
      <c r="X53" s="20">
        <f t="shared" si="4"/>
        <v>0</v>
      </c>
      <c r="Y53" s="20">
        <f t="shared" si="4"/>
        <v>0</v>
      </c>
      <c r="Z53" s="53"/>
      <c r="AA53" s="53"/>
    </row>
    <row r="54" spans="1:27" ht="15.75" customHeight="1">
      <c r="A54" s="30" t="s">
        <v>33</v>
      </c>
      <c r="B54" s="114" t="s">
        <v>34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</row>
    <row r="55" spans="1:27" ht="13.5" customHeight="1">
      <c r="A55" s="29" t="s">
        <v>73</v>
      </c>
      <c r="B55" s="94" t="s">
        <v>22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43"/>
      <c r="AA55" s="43"/>
    </row>
    <row r="56" spans="1:29" s="83" customFormat="1" ht="37.5" customHeight="1">
      <c r="A56" s="33" t="s">
        <v>127</v>
      </c>
      <c r="B56" s="77" t="s">
        <v>147</v>
      </c>
      <c r="C56" s="77" t="s">
        <v>130</v>
      </c>
      <c r="D56" s="84">
        <v>180.28</v>
      </c>
      <c r="E56" s="58"/>
      <c r="F56" s="58"/>
      <c r="G56" s="58"/>
      <c r="H56" s="58"/>
      <c r="I56" s="84">
        <v>180.28</v>
      </c>
      <c r="J56" s="84">
        <v>180.28</v>
      </c>
      <c r="K56" s="88">
        <v>0</v>
      </c>
      <c r="L56" s="88"/>
      <c r="M56" s="88"/>
      <c r="N56" s="88"/>
      <c r="O56" s="88"/>
      <c r="P56" s="88">
        <f aca="true" t="shared" si="5" ref="P56:P62">(1+(D56-X56)/Y56)*12</f>
        <v>72.18238341968912</v>
      </c>
      <c r="Q56" s="88"/>
      <c r="R56" s="88">
        <v>1.76</v>
      </c>
      <c r="S56" s="88">
        <v>11.52</v>
      </c>
      <c r="T56" s="88">
        <v>0</v>
      </c>
      <c r="U56" s="88">
        <v>17.41</v>
      </c>
      <c r="V56" s="88">
        <v>6.14</v>
      </c>
      <c r="W56" s="88">
        <v>0.02</v>
      </c>
      <c r="X56" s="88">
        <v>35.09</v>
      </c>
      <c r="Y56" s="88">
        <f aca="true" t="shared" si="6" ref="Y56:Y61">W56+U56+T56+S56</f>
        <v>28.95</v>
      </c>
      <c r="Z56" s="92" t="s">
        <v>145</v>
      </c>
      <c r="AA56" s="90" t="s">
        <v>146</v>
      </c>
      <c r="AB56" s="82"/>
      <c r="AC56" s="82"/>
    </row>
    <row r="57" spans="1:29" s="83" customFormat="1" ht="39" customHeight="1">
      <c r="A57" s="85" t="s">
        <v>128</v>
      </c>
      <c r="B57" s="77" t="s">
        <v>148</v>
      </c>
      <c r="C57" s="77" t="s">
        <v>131</v>
      </c>
      <c r="D57" s="84">
        <v>481.87</v>
      </c>
      <c r="E57" s="58"/>
      <c r="F57" s="58"/>
      <c r="G57" s="58"/>
      <c r="H57" s="58"/>
      <c r="I57" s="84">
        <v>481.87</v>
      </c>
      <c r="J57" s="84">
        <v>481.87</v>
      </c>
      <c r="K57" s="88">
        <v>0</v>
      </c>
      <c r="L57" s="88"/>
      <c r="M57" s="88"/>
      <c r="N57" s="88"/>
      <c r="O57" s="88"/>
      <c r="P57" s="88">
        <f t="shared" si="5"/>
        <v>78.7127794179671</v>
      </c>
      <c r="Q57" s="88"/>
      <c r="R57" s="88">
        <v>3.74</v>
      </c>
      <c r="S57" s="88">
        <v>24.42</v>
      </c>
      <c r="T57" s="88">
        <v>0</v>
      </c>
      <c r="U57" s="88">
        <v>46.66</v>
      </c>
      <c r="V57" s="88">
        <v>15.31</v>
      </c>
      <c r="W57" s="88">
        <v>0.05</v>
      </c>
      <c r="X57" s="88">
        <v>86.43</v>
      </c>
      <c r="Y57" s="88">
        <f t="shared" si="6"/>
        <v>71.13</v>
      </c>
      <c r="Z57" s="92" t="s">
        <v>145</v>
      </c>
      <c r="AA57" s="90" t="s">
        <v>146</v>
      </c>
      <c r="AB57" s="82"/>
      <c r="AC57" s="82"/>
    </row>
    <row r="58" spans="1:29" s="83" customFormat="1" ht="43.5" customHeight="1">
      <c r="A58" s="33" t="s">
        <v>129</v>
      </c>
      <c r="B58" s="77" t="s">
        <v>149</v>
      </c>
      <c r="C58" s="77" t="s">
        <v>152</v>
      </c>
      <c r="D58" s="84">
        <v>433.3</v>
      </c>
      <c r="E58" s="58"/>
      <c r="F58" s="58"/>
      <c r="G58" s="58"/>
      <c r="H58" s="58"/>
      <c r="I58" s="84">
        <v>433.3</v>
      </c>
      <c r="J58" s="84">
        <v>433.3</v>
      </c>
      <c r="K58" s="88">
        <v>0</v>
      </c>
      <c r="L58" s="88"/>
      <c r="M58" s="88"/>
      <c r="N58" s="88"/>
      <c r="O58" s="88"/>
      <c r="P58" s="88">
        <f t="shared" si="5"/>
        <v>71.89750889679715</v>
      </c>
      <c r="Q58" s="88"/>
      <c r="R58" s="88">
        <v>4.31</v>
      </c>
      <c r="S58" s="88">
        <v>28.1</v>
      </c>
      <c r="T58" s="88">
        <v>0</v>
      </c>
      <c r="U58" s="88">
        <v>42.09</v>
      </c>
      <c r="V58" s="88">
        <v>12.39</v>
      </c>
      <c r="W58" s="88">
        <v>0.06</v>
      </c>
      <c r="X58" s="88">
        <v>82.65</v>
      </c>
      <c r="Y58" s="88">
        <f t="shared" si="6"/>
        <v>70.25</v>
      </c>
      <c r="Z58" s="92" t="s">
        <v>145</v>
      </c>
      <c r="AA58" s="90" t="s">
        <v>146</v>
      </c>
      <c r="AB58" s="82"/>
      <c r="AC58" s="82"/>
    </row>
    <row r="59" spans="1:27" ht="44.25" customHeight="1">
      <c r="A59" s="86" t="s">
        <v>132</v>
      </c>
      <c r="B59" s="77" t="s">
        <v>150</v>
      </c>
      <c r="C59" s="33" t="s">
        <v>133</v>
      </c>
      <c r="D59" s="32">
        <v>224.54</v>
      </c>
      <c r="E59" s="91"/>
      <c r="F59" s="91"/>
      <c r="G59" s="91"/>
      <c r="H59" s="91"/>
      <c r="I59" s="32">
        <v>224.54</v>
      </c>
      <c r="J59" s="32">
        <v>224.54</v>
      </c>
      <c r="K59" s="32">
        <v>0</v>
      </c>
      <c r="L59" s="91"/>
      <c r="M59" s="91"/>
      <c r="N59" s="91"/>
      <c r="O59" s="91"/>
      <c r="P59" s="88">
        <f t="shared" si="5"/>
        <v>77.24423418095802</v>
      </c>
      <c r="Q59" s="91"/>
      <c r="R59" s="87">
        <v>1.84</v>
      </c>
      <c r="S59" s="87">
        <v>12.02</v>
      </c>
      <c r="T59" s="87">
        <v>0</v>
      </c>
      <c r="U59" s="87">
        <v>21.77</v>
      </c>
      <c r="V59" s="87">
        <v>6.84</v>
      </c>
      <c r="W59" s="87">
        <v>0.03</v>
      </c>
      <c r="X59" s="87">
        <v>40.66</v>
      </c>
      <c r="Y59" s="88">
        <f t="shared" si="6"/>
        <v>33.82</v>
      </c>
      <c r="Z59" s="92" t="s">
        <v>145</v>
      </c>
      <c r="AA59" s="90" t="s">
        <v>146</v>
      </c>
    </row>
    <row r="60" spans="1:27" ht="41.25" customHeight="1">
      <c r="A60" s="89" t="s">
        <v>134</v>
      </c>
      <c r="B60" s="77" t="s">
        <v>151</v>
      </c>
      <c r="C60" s="33" t="s">
        <v>153</v>
      </c>
      <c r="D60" s="32">
        <v>403.44</v>
      </c>
      <c r="E60" s="91"/>
      <c r="F60" s="91"/>
      <c r="G60" s="91"/>
      <c r="H60" s="91"/>
      <c r="I60" s="32">
        <v>403.44</v>
      </c>
      <c r="J60" s="32">
        <v>403.44</v>
      </c>
      <c r="K60" s="32">
        <v>0</v>
      </c>
      <c r="L60" s="91"/>
      <c r="M60" s="91"/>
      <c r="N60" s="91"/>
      <c r="O60" s="91"/>
      <c r="P60" s="88">
        <f t="shared" si="5"/>
        <v>73.91400569079987</v>
      </c>
      <c r="Q60" s="91"/>
      <c r="R60" s="87">
        <v>3.72</v>
      </c>
      <c r="S60" s="87">
        <v>24.25</v>
      </c>
      <c r="T60" s="87">
        <v>0</v>
      </c>
      <c r="U60" s="87">
        <v>38.97</v>
      </c>
      <c r="V60" s="87">
        <v>13.79</v>
      </c>
      <c r="W60" s="87">
        <v>0.04</v>
      </c>
      <c r="X60" s="87">
        <v>77.05</v>
      </c>
      <c r="Y60" s="88">
        <f t="shared" si="6"/>
        <v>63.26</v>
      </c>
      <c r="Z60" s="92" t="s">
        <v>145</v>
      </c>
      <c r="AA60" s="90" t="s">
        <v>146</v>
      </c>
    </row>
    <row r="61" spans="1:29" s="83" customFormat="1" ht="39.75" customHeight="1">
      <c r="A61" s="86" t="s">
        <v>135</v>
      </c>
      <c r="B61" s="77" t="s">
        <v>136</v>
      </c>
      <c r="C61" s="33" t="s">
        <v>137</v>
      </c>
      <c r="D61" s="32">
        <v>221.47</v>
      </c>
      <c r="E61" s="91"/>
      <c r="F61" s="91"/>
      <c r="G61" s="91"/>
      <c r="H61" s="91"/>
      <c r="I61" s="32">
        <v>221.47</v>
      </c>
      <c r="J61" s="32">
        <v>221.47</v>
      </c>
      <c r="K61" s="32">
        <v>0</v>
      </c>
      <c r="L61" s="91"/>
      <c r="M61" s="91"/>
      <c r="N61" s="91"/>
      <c r="O61" s="91"/>
      <c r="P61" s="88">
        <f t="shared" si="5"/>
        <v>14.11533926465859</v>
      </c>
      <c r="Q61" s="91"/>
      <c r="R61" s="87">
        <v>8.86</v>
      </c>
      <c r="S61" s="87">
        <v>142.31</v>
      </c>
      <c r="T61" s="87">
        <v>0</v>
      </c>
      <c r="U61" s="87">
        <v>44.27</v>
      </c>
      <c r="V61" s="87">
        <v>2</v>
      </c>
      <c r="W61" s="87">
        <v>0</v>
      </c>
      <c r="X61" s="87">
        <v>188.58</v>
      </c>
      <c r="Y61" s="88">
        <f t="shared" si="6"/>
        <v>186.58</v>
      </c>
      <c r="Z61" s="90" t="s">
        <v>138</v>
      </c>
      <c r="AA61" s="90" t="s">
        <v>139</v>
      </c>
      <c r="AB61" s="82"/>
      <c r="AC61" s="82"/>
    </row>
    <row r="62" spans="1:27" ht="14.25" customHeight="1">
      <c r="A62" s="115" t="s">
        <v>36</v>
      </c>
      <c r="B62" s="115"/>
      <c r="C62" s="115"/>
      <c r="D62" s="32">
        <f>D56+D57+D58+D59+D60+D61</f>
        <v>1944.9</v>
      </c>
      <c r="E62" s="32" t="s">
        <v>23</v>
      </c>
      <c r="F62" s="32" t="s">
        <v>23</v>
      </c>
      <c r="G62" s="32">
        <v>0</v>
      </c>
      <c r="H62" s="32">
        <v>0</v>
      </c>
      <c r="I62" s="32">
        <f>I56+I57+I58+I59+I60+I61</f>
        <v>1944.9</v>
      </c>
      <c r="J62" s="32">
        <f>J56+J57+J58+J60+J59+J61</f>
        <v>1944.9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7">
        <f t="shared" si="5"/>
        <v>49.91554880063438</v>
      </c>
      <c r="Q62" s="32"/>
      <c r="R62" s="32">
        <f>R56+R57+R58+R59+R60+R61</f>
        <v>24.229999999999997</v>
      </c>
      <c r="S62" s="32">
        <f>S56+S57+S58+S60+S59+S61</f>
        <v>242.62</v>
      </c>
      <c r="T62" s="32">
        <v>0</v>
      </c>
      <c r="U62" s="32">
        <f>U58+U57+U56+U59+U60+U61</f>
        <v>211.17</v>
      </c>
      <c r="V62" s="32">
        <f>V56+V57+V58+V59+V60+V61</f>
        <v>56.470000000000006</v>
      </c>
      <c r="W62" s="32">
        <f>W58+W57+W56+W60+W59</f>
        <v>0.2</v>
      </c>
      <c r="X62" s="32">
        <f>X58+X57+X56+X60+X59+X61</f>
        <v>510.46000000000004</v>
      </c>
      <c r="Y62" s="32">
        <f>Y58+Y57+Y56+Y60+Y59+Y61</f>
        <v>453.99</v>
      </c>
      <c r="Z62" s="24" t="s">
        <v>23</v>
      </c>
      <c r="AA62" s="24" t="s">
        <v>23</v>
      </c>
    </row>
    <row r="63" spans="1:27" ht="20.25" customHeight="1">
      <c r="A63" s="28" t="s">
        <v>75</v>
      </c>
      <c r="B63" s="94" t="s">
        <v>59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43"/>
      <c r="AA63" s="43"/>
    </row>
    <row r="64" spans="1:27" ht="17.25" customHeight="1">
      <c r="A64" s="115" t="s">
        <v>74</v>
      </c>
      <c r="B64" s="115"/>
      <c r="C64" s="115"/>
      <c r="D64" s="32">
        <v>0</v>
      </c>
      <c r="E64" s="33" t="s">
        <v>23</v>
      </c>
      <c r="F64" s="33" t="s">
        <v>23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3"/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24"/>
      <c r="AA64" s="24"/>
    </row>
    <row r="65" spans="1:33" s="14" customFormat="1" ht="15.75" customHeight="1">
      <c r="A65" s="24" t="s">
        <v>72</v>
      </c>
      <c r="B65" s="94" t="s">
        <v>56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43"/>
      <c r="AA65" s="43"/>
      <c r="AB65" s="2"/>
      <c r="AC65" s="2"/>
      <c r="AD65" s="1"/>
      <c r="AE65" s="1"/>
      <c r="AF65" s="1"/>
      <c r="AG65" s="1"/>
    </row>
    <row r="66" spans="1:33" ht="18" customHeight="1">
      <c r="A66" s="95" t="s">
        <v>71</v>
      </c>
      <c r="B66" s="95"/>
      <c r="C66" s="95"/>
      <c r="D66" s="16">
        <v>0</v>
      </c>
      <c r="E66" s="16" t="s">
        <v>23</v>
      </c>
      <c r="F66" s="16" t="s">
        <v>23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/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26" t="s">
        <v>23</v>
      </c>
      <c r="AA66" s="26" t="s">
        <v>23</v>
      </c>
      <c r="AB66" s="15"/>
      <c r="AC66" s="15"/>
      <c r="AD66" s="14"/>
      <c r="AE66" s="14"/>
      <c r="AF66" s="14"/>
      <c r="AG66" s="14"/>
    </row>
    <row r="67" spans="1:27" ht="15.75" customHeight="1" hidden="1">
      <c r="A67" s="28"/>
      <c r="B67" s="28"/>
      <c r="C67" s="28"/>
      <c r="D67" s="35"/>
      <c r="E67" s="35"/>
      <c r="F67" s="35"/>
      <c r="G67" s="35"/>
      <c r="H67" s="35"/>
      <c r="I67" s="35"/>
      <c r="J67" s="24"/>
      <c r="K67" s="24"/>
      <c r="L67" s="25"/>
      <c r="M67" s="25"/>
      <c r="N67" s="24"/>
      <c r="O67" s="24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</row>
    <row r="68" spans="1:27" ht="16.5" customHeight="1">
      <c r="A68" s="28" t="s">
        <v>121</v>
      </c>
      <c r="B68" s="94" t="s">
        <v>35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</row>
    <row r="69" spans="1:27" ht="15.75" customHeight="1">
      <c r="A69" s="36"/>
      <c r="B69" s="35"/>
      <c r="C69" s="33"/>
      <c r="D69" s="24" t="s">
        <v>48</v>
      </c>
      <c r="E69" s="27" t="s">
        <v>23</v>
      </c>
      <c r="F69" s="27" t="s">
        <v>23</v>
      </c>
      <c r="G69" s="27"/>
      <c r="H69" s="27"/>
      <c r="I69" s="27" t="s">
        <v>48</v>
      </c>
      <c r="J69" s="24" t="s">
        <v>48</v>
      </c>
      <c r="K69" s="24" t="s">
        <v>48</v>
      </c>
      <c r="L69" s="25"/>
      <c r="M69" s="25"/>
      <c r="N69" s="24"/>
      <c r="O69" s="24"/>
      <c r="P69" s="24" t="s">
        <v>48</v>
      </c>
      <c r="Q69" s="24"/>
      <c r="R69" s="24" t="s">
        <v>48</v>
      </c>
      <c r="S69" s="24" t="s">
        <v>48</v>
      </c>
      <c r="T69" s="24" t="s">
        <v>48</v>
      </c>
      <c r="U69" s="24" t="s">
        <v>48</v>
      </c>
      <c r="V69" s="24" t="s">
        <v>48</v>
      </c>
      <c r="W69" s="24" t="s">
        <v>48</v>
      </c>
      <c r="X69" s="24" t="s">
        <v>48</v>
      </c>
      <c r="Y69" s="24" t="s">
        <v>48</v>
      </c>
      <c r="Z69" s="32" t="s">
        <v>23</v>
      </c>
      <c r="AA69" s="32" t="s">
        <v>23</v>
      </c>
    </row>
    <row r="70" spans="1:29" s="14" customFormat="1" ht="16.5" customHeight="1">
      <c r="A70" s="95" t="s">
        <v>122</v>
      </c>
      <c r="B70" s="95"/>
      <c r="C70" s="95"/>
      <c r="D70" s="20">
        <v>0</v>
      </c>
      <c r="E70" s="17" t="s">
        <v>23</v>
      </c>
      <c r="F70" s="17" t="s">
        <v>23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17"/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>
        <v>0</v>
      </c>
      <c r="Z70" s="21" t="s">
        <v>23</v>
      </c>
      <c r="AA70" s="21" t="s">
        <v>23</v>
      </c>
      <c r="AB70" s="15"/>
      <c r="AC70" s="15"/>
    </row>
    <row r="71" spans="1:33" s="14" customFormat="1" ht="17.25" customHeight="1">
      <c r="A71" s="24" t="s">
        <v>123</v>
      </c>
      <c r="B71" s="115" t="s">
        <v>51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34"/>
      <c r="AA71" s="34"/>
      <c r="AB71" s="2"/>
      <c r="AC71" s="2"/>
      <c r="AD71" s="1"/>
      <c r="AE71" s="1"/>
      <c r="AF71" s="1"/>
      <c r="AG71" s="1"/>
    </row>
    <row r="72" spans="1:29" s="14" customFormat="1" ht="17.25" customHeight="1">
      <c r="A72" s="95" t="s">
        <v>124</v>
      </c>
      <c r="B72" s="95"/>
      <c r="C72" s="95"/>
      <c r="D72" s="16">
        <v>0</v>
      </c>
      <c r="E72" s="26" t="s">
        <v>23</v>
      </c>
      <c r="F72" s="26" t="s">
        <v>23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7"/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34" t="s">
        <v>23</v>
      </c>
      <c r="AA72" s="34" t="s">
        <v>23</v>
      </c>
      <c r="AB72" s="15"/>
      <c r="AC72" s="15"/>
    </row>
    <row r="73" spans="1:33" ht="17.25" customHeight="1">
      <c r="A73" s="95" t="s">
        <v>37</v>
      </c>
      <c r="B73" s="95"/>
      <c r="C73" s="95"/>
      <c r="D73" s="16">
        <f>D64+D62</f>
        <v>1944.9</v>
      </c>
      <c r="E73" s="26" t="s">
        <v>23</v>
      </c>
      <c r="F73" s="26" t="s">
        <v>23</v>
      </c>
      <c r="G73" s="16">
        <f>G66+G70+G72</f>
        <v>0</v>
      </c>
      <c r="H73" s="16">
        <f>H66+H70+H72</f>
        <v>0</v>
      </c>
      <c r="I73" s="16">
        <f>I64+I62</f>
        <v>1944.9</v>
      </c>
      <c r="J73" s="16">
        <f>J64+J62</f>
        <v>1944.9</v>
      </c>
      <c r="K73" s="16">
        <f>K64</f>
        <v>0</v>
      </c>
      <c r="L73" s="16">
        <f>L70</f>
        <v>0</v>
      </c>
      <c r="M73" s="16">
        <f>M70</f>
        <v>0</v>
      </c>
      <c r="N73" s="16">
        <f>N70</f>
        <v>0</v>
      </c>
      <c r="O73" s="16">
        <f>O70</f>
        <v>0</v>
      </c>
      <c r="P73" s="20">
        <f>(1+(D73-X73)/Y73)*12</f>
        <v>49.91554880063438</v>
      </c>
      <c r="Q73" s="17"/>
      <c r="R73" s="20">
        <f>R64+R62</f>
        <v>24.229999999999997</v>
      </c>
      <c r="S73" s="20">
        <f>S64+S62</f>
        <v>242.62</v>
      </c>
      <c r="T73" s="20">
        <f>+T64+T62</f>
        <v>0</v>
      </c>
      <c r="U73" s="20">
        <f>U64+U62</f>
        <v>211.17</v>
      </c>
      <c r="V73" s="20">
        <f>V64+V62</f>
        <v>56.470000000000006</v>
      </c>
      <c r="W73" s="20">
        <f>W64+W62</f>
        <v>0.2</v>
      </c>
      <c r="X73" s="20">
        <f>W73+V73+U73+T73+S73</f>
        <v>510.46</v>
      </c>
      <c r="Y73" s="20">
        <f>W73+U73+T73+S73</f>
        <v>453.99</v>
      </c>
      <c r="Z73" s="34" t="s">
        <v>23</v>
      </c>
      <c r="AA73" s="34" t="s">
        <v>23</v>
      </c>
      <c r="AB73" s="15"/>
      <c r="AC73" s="15"/>
      <c r="AD73" s="14"/>
      <c r="AE73" s="14"/>
      <c r="AF73" s="14"/>
      <c r="AG73" s="14"/>
    </row>
    <row r="74" spans="1:27" ht="23.25" customHeight="1">
      <c r="A74" s="113" t="s">
        <v>38</v>
      </c>
      <c r="B74" s="113"/>
      <c r="C74" s="113"/>
      <c r="D74" s="20">
        <f>D73</f>
        <v>1944.9</v>
      </c>
      <c r="E74" s="20" t="str">
        <f aca="true" t="shared" si="7" ref="E74:T74">E53</f>
        <v>х </v>
      </c>
      <c r="F74" s="20" t="str">
        <f t="shared" si="7"/>
        <v>х </v>
      </c>
      <c r="G74" s="20">
        <f t="shared" si="7"/>
        <v>0</v>
      </c>
      <c r="H74" s="20">
        <f t="shared" si="7"/>
        <v>0</v>
      </c>
      <c r="I74" s="20">
        <f>I73</f>
        <v>1944.9</v>
      </c>
      <c r="J74" s="20">
        <f>J73</f>
        <v>1944.9</v>
      </c>
      <c r="K74" s="20">
        <f>K64</f>
        <v>0</v>
      </c>
      <c r="L74" s="20" t="e">
        <f t="shared" si="7"/>
        <v>#REF!</v>
      </c>
      <c r="M74" s="20" t="e">
        <f t="shared" si="7"/>
        <v>#REF!</v>
      </c>
      <c r="N74" s="20" t="e">
        <f t="shared" si="7"/>
        <v>#REF!</v>
      </c>
      <c r="O74" s="20" t="e">
        <f t="shared" si="7"/>
        <v>#REF!</v>
      </c>
      <c r="P74" s="20">
        <f>P73</f>
        <v>49.91554880063438</v>
      </c>
      <c r="Q74" s="20"/>
      <c r="R74" s="20">
        <f>R73</f>
        <v>24.229999999999997</v>
      </c>
      <c r="S74" s="20">
        <f>S73</f>
        <v>242.62</v>
      </c>
      <c r="T74" s="20">
        <f t="shared" si="7"/>
        <v>0</v>
      </c>
      <c r="U74" s="20">
        <f>U73</f>
        <v>211.17</v>
      </c>
      <c r="V74" s="20">
        <f>V73</f>
        <v>56.470000000000006</v>
      </c>
      <c r="W74" s="20">
        <f>W73</f>
        <v>0.2</v>
      </c>
      <c r="X74" s="20">
        <f>X73</f>
        <v>510.46</v>
      </c>
      <c r="Y74" s="20">
        <f>Y73</f>
        <v>453.99</v>
      </c>
      <c r="Z74" s="53" t="s">
        <v>120</v>
      </c>
      <c r="AA74" s="53" t="s">
        <v>120</v>
      </c>
    </row>
    <row r="75" spans="1:27" ht="18.75" customHeight="1">
      <c r="A75" s="26" t="s">
        <v>39</v>
      </c>
      <c r="B75" s="95" t="s">
        <v>40</v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</row>
    <row r="76" spans="1:27" ht="22.5" customHeight="1">
      <c r="A76" s="30" t="s">
        <v>70</v>
      </c>
      <c r="B76" s="95" t="s">
        <v>69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26"/>
      <c r="AA76" s="26"/>
    </row>
    <row r="77" spans="1:27" ht="21.75" customHeight="1">
      <c r="A77" s="31" t="s">
        <v>68</v>
      </c>
      <c r="B77" s="116" t="s">
        <v>22</v>
      </c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93"/>
      <c r="Z77" s="43"/>
      <c r="AA77" s="43"/>
    </row>
    <row r="78" spans="1:27" ht="14.25" customHeight="1">
      <c r="A78" s="24"/>
      <c r="B78" s="24"/>
      <c r="C78" s="24"/>
      <c r="D78" s="24" t="s">
        <v>48</v>
      </c>
      <c r="E78" s="27" t="s">
        <v>23</v>
      </c>
      <c r="F78" s="27" t="s">
        <v>23</v>
      </c>
      <c r="G78" s="27"/>
      <c r="H78" s="27"/>
      <c r="I78" s="27" t="s">
        <v>48</v>
      </c>
      <c r="J78" s="24" t="s">
        <v>48</v>
      </c>
      <c r="K78" s="24" t="s">
        <v>48</v>
      </c>
      <c r="L78" s="25"/>
      <c r="M78" s="25"/>
      <c r="N78" s="24"/>
      <c r="O78" s="24"/>
      <c r="P78" s="24" t="s">
        <v>48</v>
      </c>
      <c r="Q78" s="24"/>
      <c r="R78" s="24" t="s">
        <v>48</v>
      </c>
      <c r="S78" s="24" t="s">
        <v>48</v>
      </c>
      <c r="T78" s="24" t="s">
        <v>48</v>
      </c>
      <c r="U78" s="24" t="s">
        <v>48</v>
      </c>
      <c r="V78" s="24" t="s">
        <v>48</v>
      </c>
      <c r="W78" s="24" t="s">
        <v>48</v>
      </c>
      <c r="X78" s="24" t="s">
        <v>48</v>
      </c>
      <c r="Y78" s="24" t="s">
        <v>48</v>
      </c>
      <c r="Z78" s="24" t="s">
        <v>48</v>
      </c>
      <c r="AA78" s="24" t="s">
        <v>48</v>
      </c>
    </row>
    <row r="79" spans="1:27" ht="11.25">
      <c r="A79" s="115" t="s">
        <v>67</v>
      </c>
      <c r="B79" s="115"/>
      <c r="C79" s="115"/>
      <c r="D79" s="32">
        <v>0</v>
      </c>
      <c r="E79" s="33" t="s">
        <v>23</v>
      </c>
      <c r="F79" s="33" t="s">
        <v>23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3"/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24" t="s">
        <v>48</v>
      </c>
      <c r="AA79" s="24" t="s">
        <v>48</v>
      </c>
    </row>
    <row r="80" spans="1:27" ht="18.75" customHeight="1">
      <c r="A80" s="24" t="s">
        <v>66</v>
      </c>
      <c r="B80" s="94" t="s">
        <v>59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43"/>
      <c r="AA80" s="43"/>
    </row>
    <row r="81" spans="1:27" ht="15" customHeight="1">
      <c r="A81" s="24"/>
      <c r="B81" s="78"/>
      <c r="C81" s="78"/>
      <c r="D81" s="78" t="s">
        <v>120</v>
      </c>
      <c r="E81" s="43"/>
      <c r="F81" s="43"/>
      <c r="G81" s="43"/>
      <c r="H81" s="43"/>
      <c r="I81" s="78" t="s">
        <v>120</v>
      </c>
      <c r="J81" s="78" t="s">
        <v>120</v>
      </c>
      <c r="K81" s="43" t="s">
        <v>120</v>
      </c>
      <c r="L81" s="43"/>
      <c r="M81" s="43"/>
      <c r="N81" s="43"/>
      <c r="O81" s="43"/>
      <c r="P81" s="79" t="s">
        <v>120</v>
      </c>
      <c r="Q81" s="43"/>
      <c r="R81" s="43" t="s">
        <v>120</v>
      </c>
      <c r="S81" s="43" t="s">
        <v>120</v>
      </c>
      <c r="T81" s="43" t="s">
        <v>120</v>
      </c>
      <c r="U81" s="43" t="s">
        <v>120</v>
      </c>
      <c r="V81" s="43" t="s">
        <v>120</v>
      </c>
      <c r="W81" s="43" t="s">
        <v>120</v>
      </c>
      <c r="X81" s="43" t="s">
        <v>120</v>
      </c>
      <c r="Y81" s="43" t="s">
        <v>120</v>
      </c>
      <c r="Z81" s="43"/>
      <c r="AA81" s="43"/>
    </row>
    <row r="82" spans="1:27" ht="11.25">
      <c r="A82" s="115" t="s">
        <v>65</v>
      </c>
      <c r="B82" s="115"/>
      <c r="C82" s="115"/>
      <c r="D82" s="51" t="str">
        <f>D81</f>
        <v>x</v>
      </c>
      <c r="E82" s="51" t="s">
        <v>23</v>
      </c>
      <c r="F82" s="51" t="s">
        <v>23</v>
      </c>
      <c r="G82" s="51"/>
      <c r="H82" s="51"/>
      <c r="I82" s="51" t="str">
        <f>D82</f>
        <v>x</v>
      </c>
      <c r="J82" s="51" t="str">
        <f>J81</f>
        <v>x</v>
      </c>
      <c r="K82" s="51" t="str">
        <f>K81</f>
        <v>x</v>
      </c>
      <c r="L82" s="52"/>
      <c r="M82" s="52"/>
      <c r="N82" s="51"/>
      <c r="O82" s="51"/>
      <c r="P82" s="51" t="str">
        <f>P81</f>
        <v>x</v>
      </c>
      <c r="Q82" s="51"/>
      <c r="R82" s="51">
        <v>0</v>
      </c>
      <c r="S82" s="51">
        <v>0</v>
      </c>
      <c r="T82" s="51">
        <v>0</v>
      </c>
      <c r="U82" s="51" t="str">
        <f>U81</f>
        <v>x</v>
      </c>
      <c r="V82" s="51">
        <v>0</v>
      </c>
      <c r="W82" s="51">
        <v>0</v>
      </c>
      <c r="X82" s="51" t="str">
        <f>X81</f>
        <v>x</v>
      </c>
      <c r="Y82" s="51" t="str">
        <f>Y81</f>
        <v>x</v>
      </c>
      <c r="Z82" s="24" t="s">
        <v>48</v>
      </c>
      <c r="AA82" s="24" t="s">
        <v>48</v>
      </c>
    </row>
    <row r="83" spans="1:27" ht="15" customHeight="1">
      <c r="A83" s="30" t="s">
        <v>64</v>
      </c>
      <c r="B83" s="115" t="s">
        <v>51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24"/>
      <c r="AA83" s="24"/>
    </row>
    <row r="84" spans="1:29" s="73" customFormat="1" ht="15.75" customHeight="1">
      <c r="A84" s="71"/>
      <c r="B84" s="71"/>
      <c r="C84" s="71"/>
      <c r="D84" s="24" t="s">
        <v>48</v>
      </c>
      <c r="E84" s="27" t="s">
        <v>23</v>
      </c>
      <c r="F84" s="27" t="s">
        <v>23</v>
      </c>
      <c r="G84" s="27"/>
      <c r="H84" s="27"/>
      <c r="I84" s="27" t="s">
        <v>48</v>
      </c>
      <c r="J84" s="24" t="s">
        <v>48</v>
      </c>
      <c r="K84" s="24" t="s">
        <v>48</v>
      </c>
      <c r="L84" s="25"/>
      <c r="M84" s="25"/>
      <c r="N84" s="24"/>
      <c r="O84" s="24"/>
      <c r="P84" s="24" t="s">
        <v>48</v>
      </c>
      <c r="Q84" s="24"/>
      <c r="R84" s="24" t="s">
        <v>48</v>
      </c>
      <c r="S84" s="24" t="s">
        <v>48</v>
      </c>
      <c r="T84" s="24" t="s">
        <v>48</v>
      </c>
      <c r="U84" s="24" t="s">
        <v>48</v>
      </c>
      <c r="V84" s="24" t="s">
        <v>48</v>
      </c>
      <c r="W84" s="24" t="s">
        <v>48</v>
      </c>
      <c r="X84" s="24" t="s">
        <v>48</v>
      </c>
      <c r="Y84" s="24" t="s">
        <v>48</v>
      </c>
      <c r="Z84" s="24" t="s">
        <v>48</v>
      </c>
      <c r="AA84" s="24" t="s">
        <v>48</v>
      </c>
      <c r="AB84" s="72"/>
      <c r="AC84" s="72"/>
    </row>
    <row r="85" spans="1:33" s="14" customFormat="1" ht="14.25" customHeight="1">
      <c r="A85" s="115" t="s">
        <v>63</v>
      </c>
      <c r="B85" s="115"/>
      <c r="C85" s="115"/>
      <c r="D85" s="32">
        <v>0</v>
      </c>
      <c r="E85" s="33" t="s">
        <v>23</v>
      </c>
      <c r="F85" s="33" t="s">
        <v>23</v>
      </c>
      <c r="G85" s="32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3"/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24" t="s">
        <v>48</v>
      </c>
      <c r="AA85" s="24" t="s">
        <v>48</v>
      </c>
      <c r="AB85" s="2"/>
      <c r="AC85" s="2"/>
      <c r="AD85" s="1"/>
      <c r="AE85" s="1"/>
      <c r="AF85" s="1"/>
      <c r="AG85" s="1"/>
    </row>
    <row r="86" spans="1:33" ht="19.5" customHeight="1">
      <c r="A86" s="95" t="s">
        <v>62</v>
      </c>
      <c r="B86" s="95"/>
      <c r="C86" s="95"/>
      <c r="D86" s="20" t="str">
        <f>D82</f>
        <v>x</v>
      </c>
      <c r="E86" s="20" t="s">
        <v>48</v>
      </c>
      <c r="F86" s="20" t="s">
        <v>48</v>
      </c>
      <c r="G86" s="20">
        <v>0</v>
      </c>
      <c r="H86" s="20">
        <v>0</v>
      </c>
      <c r="I86" s="20" t="str">
        <f>I82</f>
        <v>x</v>
      </c>
      <c r="J86" s="20" t="str">
        <f>J82</f>
        <v>x</v>
      </c>
      <c r="K86" s="20" t="str">
        <f aca="true" t="shared" si="8" ref="K86:P86">K82</f>
        <v>x</v>
      </c>
      <c r="L86" s="20">
        <f t="shared" si="8"/>
        <v>0</v>
      </c>
      <c r="M86" s="20">
        <f t="shared" si="8"/>
        <v>0</v>
      </c>
      <c r="N86" s="20">
        <f t="shared" si="8"/>
        <v>0</v>
      </c>
      <c r="O86" s="20">
        <f t="shared" si="8"/>
        <v>0</v>
      </c>
      <c r="P86" s="20" t="str">
        <f t="shared" si="8"/>
        <v>x</v>
      </c>
      <c r="Q86" s="17"/>
      <c r="R86" s="20">
        <f aca="true" t="shared" si="9" ref="R86:Y86">R82</f>
        <v>0</v>
      </c>
      <c r="S86" s="20">
        <f t="shared" si="9"/>
        <v>0</v>
      </c>
      <c r="T86" s="20">
        <f t="shared" si="9"/>
        <v>0</v>
      </c>
      <c r="U86" s="20" t="str">
        <f t="shared" si="9"/>
        <v>x</v>
      </c>
      <c r="V86" s="20">
        <f t="shared" si="9"/>
        <v>0</v>
      </c>
      <c r="W86" s="20">
        <f t="shared" si="9"/>
        <v>0</v>
      </c>
      <c r="X86" s="20" t="str">
        <f t="shared" si="9"/>
        <v>x</v>
      </c>
      <c r="Y86" s="20" t="str">
        <f t="shared" si="9"/>
        <v>x</v>
      </c>
      <c r="Z86" s="17" t="s">
        <v>48</v>
      </c>
      <c r="AA86" s="17" t="s">
        <v>48</v>
      </c>
      <c r="AB86" s="15"/>
      <c r="AC86" s="15"/>
      <c r="AD86" s="14"/>
      <c r="AE86" s="14"/>
      <c r="AF86" s="14"/>
      <c r="AG86" s="14"/>
    </row>
    <row r="87" spans="1:27" ht="24" customHeight="1">
      <c r="A87" s="129" t="s">
        <v>119</v>
      </c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</row>
    <row r="88" spans="1:27" ht="15.75" customHeight="1">
      <c r="A88" s="26">
        <v>1</v>
      </c>
      <c r="B88" s="26">
        <v>2</v>
      </c>
      <c r="C88" s="26">
        <v>3</v>
      </c>
      <c r="D88" s="26">
        <v>4</v>
      </c>
      <c r="E88" s="26">
        <v>5</v>
      </c>
      <c r="F88" s="26">
        <v>6</v>
      </c>
      <c r="G88" s="26">
        <v>11</v>
      </c>
      <c r="H88" s="26">
        <v>12</v>
      </c>
      <c r="I88" s="26">
        <v>5</v>
      </c>
      <c r="J88" s="26">
        <v>6</v>
      </c>
      <c r="K88" s="26">
        <v>7</v>
      </c>
      <c r="L88" s="26">
        <v>16</v>
      </c>
      <c r="M88" s="26">
        <v>17</v>
      </c>
      <c r="N88" s="26">
        <v>18</v>
      </c>
      <c r="O88" s="26">
        <v>19</v>
      </c>
      <c r="P88" s="26">
        <v>8</v>
      </c>
      <c r="Q88" s="26">
        <v>9</v>
      </c>
      <c r="R88" s="26">
        <v>10</v>
      </c>
      <c r="S88" s="26">
        <v>11</v>
      </c>
      <c r="T88" s="26">
        <v>12</v>
      </c>
      <c r="U88" s="26">
        <v>13</v>
      </c>
      <c r="V88" s="26">
        <v>14</v>
      </c>
      <c r="W88" s="26">
        <v>15</v>
      </c>
      <c r="X88" s="26">
        <v>16</v>
      </c>
      <c r="Y88" s="26">
        <v>17</v>
      </c>
      <c r="Z88" s="26">
        <v>18</v>
      </c>
      <c r="AA88" s="26">
        <v>19</v>
      </c>
    </row>
    <row r="89" spans="1:27" ht="15.75" customHeight="1">
      <c r="A89" s="30" t="s">
        <v>61</v>
      </c>
      <c r="B89" s="114" t="s">
        <v>34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47"/>
      <c r="AA89" s="47"/>
    </row>
    <row r="90" spans="1:27" ht="17.25" customHeight="1">
      <c r="A90" s="29" t="s">
        <v>57</v>
      </c>
      <c r="B90" s="94" t="s">
        <v>22</v>
      </c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43"/>
      <c r="AA90" s="43"/>
    </row>
    <row r="91" spans="1:27" ht="15" customHeight="1">
      <c r="A91" s="26"/>
      <c r="B91" s="26"/>
      <c r="C91" s="24"/>
      <c r="D91" s="24" t="s">
        <v>48</v>
      </c>
      <c r="E91" s="27" t="s">
        <v>23</v>
      </c>
      <c r="F91" s="27" t="s">
        <v>23</v>
      </c>
      <c r="G91" s="27"/>
      <c r="H91" s="27"/>
      <c r="I91" s="27" t="s">
        <v>48</v>
      </c>
      <c r="J91" s="24" t="s">
        <v>48</v>
      </c>
      <c r="K91" s="24" t="s">
        <v>48</v>
      </c>
      <c r="L91" s="25"/>
      <c r="M91" s="25"/>
      <c r="N91" s="24"/>
      <c r="O91" s="24"/>
      <c r="P91" s="24" t="s">
        <v>48</v>
      </c>
      <c r="Q91" s="24"/>
      <c r="R91" s="24" t="s">
        <v>48</v>
      </c>
      <c r="S91" s="24" t="s">
        <v>48</v>
      </c>
      <c r="T91" s="24" t="s">
        <v>48</v>
      </c>
      <c r="U91" s="24" t="s">
        <v>48</v>
      </c>
      <c r="V91" s="24" t="s">
        <v>48</v>
      </c>
      <c r="W91" s="24" t="s">
        <v>48</v>
      </c>
      <c r="X91" s="24" t="s">
        <v>48</v>
      </c>
      <c r="Y91" s="24" t="s">
        <v>48</v>
      </c>
      <c r="Z91" s="24" t="s">
        <v>48</v>
      </c>
      <c r="AA91" s="24" t="s">
        <v>48</v>
      </c>
    </row>
    <row r="92" spans="1:27" ht="14.25" customHeight="1">
      <c r="A92" s="115" t="s">
        <v>55</v>
      </c>
      <c r="B92" s="115"/>
      <c r="C92" s="115"/>
      <c r="D92" s="32">
        <v>0</v>
      </c>
      <c r="E92" s="33" t="s">
        <v>23</v>
      </c>
      <c r="F92" s="33" t="s">
        <v>23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3"/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24" t="s">
        <v>48</v>
      </c>
      <c r="AA92" s="24" t="s">
        <v>48</v>
      </c>
    </row>
    <row r="93" spans="1:27" ht="15.75" customHeight="1">
      <c r="A93" s="28" t="s">
        <v>60</v>
      </c>
      <c r="B93" s="94" t="s">
        <v>59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24"/>
      <c r="AA93" s="24"/>
    </row>
    <row r="94" spans="1:27" ht="18" customHeight="1">
      <c r="A94" s="26"/>
      <c r="B94" s="26"/>
      <c r="C94" s="24"/>
      <c r="D94" s="24" t="s">
        <v>48</v>
      </c>
      <c r="E94" s="27" t="s">
        <v>23</v>
      </c>
      <c r="F94" s="27" t="s">
        <v>23</v>
      </c>
      <c r="G94" s="27"/>
      <c r="H94" s="27"/>
      <c r="I94" s="27" t="s">
        <v>48</v>
      </c>
      <c r="J94" s="24" t="s">
        <v>48</v>
      </c>
      <c r="K94" s="24" t="s">
        <v>48</v>
      </c>
      <c r="L94" s="25"/>
      <c r="M94" s="25"/>
      <c r="N94" s="24"/>
      <c r="O94" s="24"/>
      <c r="P94" s="24" t="s">
        <v>48</v>
      </c>
      <c r="Q94" s="24"/>
      <c r="R94" s="24" t="s">
        <v>48</v>
      </c>
      <c r="S94" s="24" t="s">
        <v>48</v>
      </c>
      <c r="T94" s="24" t="s">
        <v>48</v>
      </c>
      <c r="U94" s="24" t="s">
        <v>48</v>
      </c>
      <c r="V94" s="24" t="s">
        <v>48</v>
      </c>
      <c r="W94" s="24" t="s">
        <v>48</v>
      </c>
      <c r="X94" s="24" t="s">
        <v>48</v>
      </c>
      <c r="Y94" s="24" t="s">
        <v>48</v>
      </c>
      <c r="Z94" s="24" t="s">
        <v>48</v>
      </c>
      <c r="AA94" s="24" t="s">
        <v>48</v>
      </c>
    </row>
    <row r="95" spans="1:27" ht="17.25" customHeight="1">
      <c r="A95" s="115" t="s">
        <v>58</v>
      </c>
      <c r="B95" s="115"/>
      <c r="C95" s="115"/>
      <c r="D95" s="32">
        <v>0</v>
      </c>
      <c r="E95" s="33" t="s">
        <v>23</v>
      </c>
      <c r="F95" s="33" t="s">
        <v>23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3"/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24" t="s">
        <v>48</v>
      </c>
      <c r="AA95" s="24" t="s">
        <v>48</v>
      </c>
    </row>
    <row r="96" spans="1:33" s="18" customFormat="1" ht="18.75" customHeight="1">
      <c r="A96" s="24" t="s">
        <v>115</v>
      </c>
      <c r="B96" s="94" t="s">
        <v>56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24"/>
      <c r="AA96" s="24"/>
      <c r="AB96" s="2"/>
      <c r="AC96" s="2"/>
      <c r="AD96" s="1"/>
      <c r="AE96" s="1"/>
      <c r="AF96" s="1"/>
      <c r="AG96" s="1"/>
    </row>
    <row r="97" spans="1:29" s="18" customFormat="1" ht="15.75" customHeight="1">
      <c r="A97" s="113" t="s">
        <v>116</v>
      </c>
      <c r="B97" s="113"/>
      <c r="C97" s="113"/>
      <c r="D97" s="20">
        <v>0</v>
      </c>
      <c r="E97" s="17" t="s">
        <v>23</v>
      </c>
      <c r="F97" s="17" t="s">
        <v>23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17"/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4" t="s">
        <v>48</v>
      </c>
      <c r="AA97" s="24" t="s">
        <v>48</v>
      </c>
      <c r="AB97" s="19"/>
      <c r="AC97" s="19"/>
    </row>
    <row r="98" spans="1:29" s="18" customFormat="1" ht="15.75" customHeight="1">
      <c r="A98" s="23" t="s">
        <v>54</v>
      </c>
      <c r="B98" s="114" t="s">
        <v>35</v>
      </c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47"/>
      <c r="AA98" s="47"/>
      <c r="AB98" s="19"/>
      <c r="AC98" s="19"/>
    </row>
    <row r="99" spans="1:29" s="18" customFormat="1" ht="17.25" customHeight="1">
      <c r="A99" s="17"/>
      <c r="B99" s="17"/>
      <c r="C99" s="33"/>
      <c r="D99" s="24" t="s">
        <v>48</v>
      </c>
      <c r="E99" s="27" t="s">
        <v>23</v>
      </c>
      <c r="F99" s="27" t="s">
        <v>23</v>
      </c>
      <c r="G99" s="27"/>
      <c r="H99" s="27"/>
      <c r="I99" s="27" t="s">
        <v>48</v>
      </c>
      <c r="J99" s="24" t="s">
        <v>48</v>
      </c>
      <c r="K99" s="24" t="s">
        <v>48</v>
      </c>
      <c r="L99" s="25"/>
      <c r="M99" s="25"/>
      <c r="N99" s="24"/>
      <c r="O99" s="24"/>
      <c r="P99" s="24" t="s">
        <v>48</v>
      </c>
      <c r="Q99" s="24"/>
      <c r="R99" s="24" t="s">
        <v>48</v>
      </c>
      <c r="S99" s="24" t="s">
        <v>48</v>
      </c>
      <c r="T99" s="24" t="s">
        <v>48</v>
      </c>
      <c r="U99" s="24" t="s">
        <v>48</v>
      </c>
      <c r="V99" s="24" t="s">
        <v>48</v>
      </c>
      <c r="W99" s="24" t="s">
        <v>48</v>
      </c>
      <c r="X99" s="24" t="s">
        <v>48</v>
      </c>
      <c r="Y99" s="24" t="s">
        <v>48</v>
      </c>
      <c r="Z99" s="33" t="s">
        <v>48</v>
      </c>
      <c r="AA99" s="17" t="s">
        <v>48</v>
      </c>
      <c r="AB99" s="19"/>
      <c r="AC99" s="19"/>
    </row>
    <row r="100" spans="1:29" s="18" customFormat="1" ht="13.5" customHeight="1">
      <c r="A100" s="113" t="s">
        <v>53</v>
      </c>
      <c r="B100" s="113"/>
      <c r="C100" s="113"/>
      <c r="D100" s="20">
        <v>0</v>
      </c>
      <c r="E100" s="17" t="s">
        <v>23</v>
      </c>
      <c r="F100" s="17" t="s">
        <v>23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17"/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20">
        <v>0</v>
      </c>
      <c r="Y100" s="20">
        <v>0</v>
      </c>
      <c r="Z100" s="17" t="s">
        <v>48</v>
      </c>
      <c r="AA100" s="17" t="s">
        <v>48</v>
      </c>
      <c r="AB100" s="19"/>
      <c r="AC100" s="19"/>
    </row>
    <row r="101" spans="1:29" s="18" customFormat="1" ht="15.75" customHeight="1">
      <c r="A101" s="22" t="s">
        <v>52</v>
      </c>
      <c r="B101" s="113" t="s">
        <v>51</v>
      </c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7"/>
      <c r="AA101" s="17"/>
      <c r="AB101" s="19"/>
      <c r="AC101" s="19"/>
    </row>
    <row r="102" spans="1:29" s="18" customFormat="1" ht="12.75" customHeight="1">
      <c r="A102" s="17"/>
      <c r="B102" s="17"/>
      <c r="C102" s="17"/>
      <c r="D102" s="17" t="s">
        <v>48</v>
      </c>
      <c r="E102" s="21" t="s">
        <v>23</v>
      </c>
      <c r="F102" s="21" t="s">
        <v>23</v>
      </c>
      <c r="G102" s="21"/>
      <c r="H102" s="21"/>
      <c r="I102" s="21" t="s">
        <v>48</v>
      </c>
      <c r="J102" s="17" t="s">
        <v>48</v>
      </c>
      <c r="K102" s="17" t="s">
        <v>48</v>
      </c>
      <c r="L102" s="17"/>
      <c r="M102" s="17"/>
      <c r="N102" s="17"/>
      <c r="O102" s="17"/>
      <c r="P102" s="17" t="s">
        <v>48</v>
      </c>
      <c r="Q102" s="17"/>
      <c r="R102" s="17" t="s">
        <v>48</v>
      </c>
      <c r="S102" s="17" t="s">
        <v>48</v>
      </c>
      <c r="T102" s="17" t="s">
        <v>48</v>
      </c>
      <c r="U102" s="17" t="s">
        <v>48</v>
      </c>
      <c r="V102" s="17" t="s">
        <v>48</v>
      </c>
      <c r="W102" s="17" t="s">
        <v>48</v>
      </c>
      <c r="X102" s="17" t="s">
        <v>48</v>
      </c>
      <c r="Y102" s="17" t="s">
        <v>48</v>
      </c>
      <c r="Z102" s="17" t="s">
        <v>23</v>
      </c>
      <c r="AA102" s="17" t="s">
        <v>23</v>
      </c>
      <c r="AB102" s="19"/>
      <c r="AC102" s="19"/>
    </row>
    <row r="103" spans="1:29" s="67" customFormat="1" ht="14.25" customHeight="1">
      <c r="A103" s="100" t="s">
        <v>50</v>
      </c>
      <c r="B103" s="100"/>
      <c r="C103" s="100"/>
      <c r="D103" s="20">
        <v>0</v>
      </c>
      <c r="E103" s="20" t="s">
        <v>23</v>
      </c>
      <c r="F103" s="20" t="s">
        <v>23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f aca="true" t="shared" si="10" ref="J103:O104">L96</f>
        <v>0</v>
      </c>
      <c r="M103" s="20">
        <f t="shared" si="10"/>
        <v>0</v>
      </c>
      <c r="N103" s="20">
        <f t="shared" si="10"/>
        <v>0</v>
      </c>
      <c r="O103" s="20">
        <f t="shared" si="10"/>
        <v>0</v>
      </c>
      <c r="P103" s="20">
        <v>0</v>
      </c>
      <c r="Q103" s="20"/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 t="s">
        <v>48</v>
      </c>
      <c r="AA103" s="20" t="s">
        <v>48</v>
      </c>
      <c r="AB103" s="66"/>
      <c r="AC103" s="66"/>
    </row>
    <row r="104" spans="1:29" s="67" customFormat="1" ht="14.25" customHeight="1">
      <c r="A104" s="100" t="s">
        <v>49</v>
      </c>
      <c r="B104" s="100"/>
      <c r="C104" s="100"/>
      <c r="D104" s="20">
        <f>D97</f>
        <v>0</v>
      </c>
      <c r="E104" s="20" t="s">
        <v>23</v>
      </c>
      <c r="F104" s="20" t="s">
        <v>23</v>
      </c>
      <c r="G104" s="20">
        <v>0</v>
      </c>
      <c r="H104" s="20">
        <v>0</v>
      </c>
      <c r="I104" s="20">
        <v>0</v>
      </c>
      <c r="J104" s="20">
        <f t="shared" si="10"/>
        <v>0</v>
      </c>
      <c r="K104" s="20">
        <f t="shared" si="10"/>
        <v>0</v>
      </c>
      <c r="L104" s="20">
        <f t="shared" si="10"/>
        <v>0</v>
      </c>
      <c r="M104" s="20">
        <f t="shared" si="10"/>
        <v>0</v>
      </c>
      <c r="N104" s="20">
        <f t="shared" si="10"/>
        <v>0</v>
      </c>
      <c r="O104" s="20">
        <f t="shared" si="10"/>
        <v>0</v>
      </c>
      <c r="P104" s="20">
        <v>0</v>
      </c>
      <c r="Q104" s="20"/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 t="s">
        <v>48</v>
      </c>
      <c r="AA104" s="20" t="s">
        <v>48</v>
      </c>
      <c r="AB104" s="66"/>
      <c r="AC104" s="66"/>
    </row>
    <row r="105" spans="1:33" s="69" customFormat="1" ht="11.25">
      <c r="A105" s="100" t="s">
        <v>41</v>
      </c>
      <c r="B105" s="100"/>
      <c r="C105" s="100"/>
      <c r="D105" s="20">
        <v>0</v>
      </c>
      <c r="E105" s="20" t="s">
        <v>48</v>
      </c>
      <c r="F105" s="20" t="s">
        <v>48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f>L86+L104</f>
        <v>0</v>
      </c>
      <c r="M105" s="20">
        <f>M86+M104</f>
        <v>0</v>
      </c>
      <c r="N105" s="20">
        <f>N86+N104</f>
        <v>0</v>
      </c>
      <c r="O105" s="20">
        <f>O86+O104</f>
        <v>0</v>
      </c>
      <c r="P105" s="20">
        <v>0</v>
      </c>
      <c r="Q105" s="20"/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68" t="s">
        <v>23</v>
      </c>
      <c r="AA105" s="68" t="s">
        <v>23</v>
      </c>
      <c r="AB105" s="66"/>
      <c r="AC105" s="66"/>
      <c r="AD105" s="67"/>
      <c r="AE105" s="67"/>
      <c r="AF105" s="67"/>
      <c r="AG105" s="67"/>
    </row>
    <row r="106" spans="1:29" s="69" customFormat="1" ht="17.25" customHeight="1">
      <c r="A106" s="104" t="s">
        <v>42</v>
      </c>
      <c r="B106" s="104"/>
      <c r="C106" s="104"/>
      <c r="D106" s="16">
        <f>D74+D105+D37</f>
        <v>2631.3100000000004</v>
      </c>
      <c r="E106" s="16" t="e">
        <f>E74+E105</f>
        <v>#VALUE!</v>
      </c>
      <c r="F106" s="16" t="e">
        <f>F74+F105</f>
        <v>#VALUE!</v>
      </c>
      <c r="G106" s="16">
        <f>G74+G105</f>
        <v>0</v>
      </c>
      <c r="H106" s="16">
        <f>H74+H105</f>
        <v>0</v>
      </c>
      <c r="I106" s="16">
        <f>I74+I105+I37</f>
        <v>2631.3100000000004</v>
      </c>
      <c r="J106" s="16">
        <f>J74+J105+J37</f>
        <v>2631.3100000000004</v>
      </c>
      <c r="K106" s="16">
        <f>K74+K105+K37</f>
        <v>0</v>
      </c>
      <c r="L106" s="16" t="e">
        <f>L74+L105</f>
        <v>#REF!</v>
      </c>
      <c r="M106" s="16" t="e">
        <f>M74+M105</f>
        <v>#REF!</v>
      </c>
      <c r="N106" s="16" t="e">
        <f>N74+N105</f>
        <v>#REF!</v>
      </c>
      <c r="O106" s="16" t="e">
        <f>O74+O105</f>
        <v>#REF!</v>
      </c>
      <c r="P106" s="16">
        <f>(1+(D106-X106)/Y106)*12</f>
        <v>4.862900741166749</v>
      </c>
      <c r="Q106" s="16"/>
      <c r="R106" s="16">
        <f aca="true" t="shared" si="11" ref="R106:X106">R74+R105+R37</f>
        <v>920.38</v>
      </c>
      <c r="S106" s="16">
        <f t="shared" si="11"/>
        <v>6090.78</v>
      </c>
      <c r="T106" s="16">
        <f t="shared" si="11"/>
        <v>0</v>
      </c>
      <c r="U106" s="16">
        <f t="shared" si="11"/>
        <v>238.23</v>
      </c>
      <c r="V106" s="16">
        <f t="shared" si="11"/>
        <v>66.45</v>
      </c>
      <c r="W106" s="16">
        <f t="shared" si="11"/>
        <v>0.2</v>
      </c>
      <c r="X106" s="16">
        <f t="shared" si="11"/>
        <v>6395.660000000001</v>
      </c>
      <c r="Y106" s="16">
        <f>W106+U106+S106</f>
        <v>6329.21</v>
      </c>
      <c r="Z106" s="68" t="s">
        <v>23</v>
      </c>
      <c r="AA106" s="68" t="s">
        <v>23</v>
      </c>
      <c r="AB106" s="70"/>
      <c r="AC106" s="70"/>
    </row>
    <row r="107" spans="1:27" ht="17.25" customHeight="1">
      <c r="A107" s="103" t="s">
        <v>43</v>
      </c>
      <c r="B107" s="103"/>
      <c r="C107" s="13"/>
      <c r="D107" s="13"/>
      <c r="E107" s="13"/>
      <c r="F107" s="13"/>
      <c r="G107" s="8"/>
      <c r="H107" s="8"/>
      <c r="I107" s="8"/>
      <c r="J107" s="8"/>
      <c r="K107" s="8"/>
      <c r="L107" s="7"/>
      <c r="M107" s="7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7.25" customHeight="1">
      <c r="A108" s="10" t="s">
        <v>44</v>
      </c>
      <c r="B108" s="12"/>
      <c r="C108" s="9"/>
      <c r="D108" s="9"/>
      <c r="E108" s="9"/>
      <c r="F108" s="9"/>
      <c r="G108" s="8"/>
      <c r="H108" s="8"/>
      <c r="I108" s="8"/>
      <c r="J108" s="8"/>
      <c r="K108" s="8"/>
      <c r="L108" s="7"/>
      <c r="M108" s="11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17.25" customHeight="1">
      <c r="A109" s="10" t="s">
        <v>45</v>
      </c>
      <c r="B109" s="10"/>
      <c r="C109" s="9"/>
      <c r="D109" s="9"/>
      <c r="E109" s="9"/>
      <c r="F109" s="9"/>
      <c r="G109" s="8"/>
      <c r="H109" s="8"/>
      <c r="I109" s="8"/>
      <c r="J109" s="8"/>
      <c r="K109" s="8"/>
      <c r="L109" s="7"/>
      <c r="M109" s="7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17.25" customHeight="1">
      <c r="A110" s="10"/>
      <c r="B110" s="10"/>
      <c r="C110" s="9"/>
      <c r="D110" s="9"/>
      <c r="E110" s="9"/>
      <c r="F110" s="9"/>
      <c r="G110" s="8"/>
      <c r="H110" s="8"/>
      <c r="I110" s="8"/>
      <c r="J110" s="8"/>
      <c r="K110" s="8"/>
      <c r="L110" s="7"/>
      <c r="M110" s="7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31" s="14" customFormat="1" ht="17.25" customHeight="1">
      <c r="A111" s="107" t="s">
        <v>117</v>
      </c>
      <c r="B111" s="107"/>
      <c r="C111" s="107"/>
      <c r="D111" s="107"/>
      <c r="R111" s="8"/>
      <c r="S111" s="111" t="s">
        <v>118</v>
      </c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</row>
    <row r="112" spans="1:31" s="14" customFormat="1" ht="13.5" customHeight="1">
      <c r="A112" s="65"/>
      <c r="B112" s="65"/>
      <c r="C112" s="65"/>
      <c r="D112" s="65"/>
      <c r="R112" s="8"/>
      <c r="S112" s="9"/>
      <c r="T112" s="9"/>
      <c r="U112" s="8"/>
      <c r="V112" s="8"/>
      <c r="W112" s="8"/>
      <c r="X112" s="8"/>
      <c r="Y112" s="8"/>
      <c r="Z112" s="7"/>
      <c r="AA112" s="7"/>
      <c r="AB112" s="8"/>
      <c r="AC112" s="8"/>
      <c r="AD112" s="8"/>
      <c r="AE112" s="8"/>
    </row>
    <row r="113" spans="1:31" s="14" customFormat="1" ht="15" customHeight="1">
      <c r="A113" s="107"/>
      <c r="B113" s="107"/>
      <c r="C113" s="107"/>
      <c r="D113" s="107"/>
      <c r="R113" s="8"/>
      <c r="S113" s="111"/>
      <c r="T113" s="111"/>
      <c r="U113" s="111"/>
      <c r="V113" s="111"/>
      <c r="W113" s="111"/>
      <c r="X113" s="111"/>
      <c r="Y113" s="112"/>
      <c r="Z113" s="112"/>
      <c r="AA113" s="112"/>
      <c r="AB113" s="112"/>
      <c r="AC113" s="112"/>
      <c r="AD113" s="112"/>
      <c r="AE113" s="8"/>
    </row>
    <row r="114" spans="1:29" ht="23.25" customHeight="1">
      <c r="A114" s="108"/>
      <c r="B114" s="108"/>
      <c r="C114" s="108"/>
      <c r="D114" s="54"/>
      <c r="E114" s="109"/>
      <c r="F114" s="109"/>
      <c r="G114" s="109"/>
      <c r="H114" s="109"/>
      <c r="I114" s="109"/>
      <c r="J114" s="109"/>
      <c r="K114" s="110"/>
      <c r="L114" s="110"/>
      <c r="M114" s="110"/>
      <c r="N114" s="110"/>
      <c r="O114" s="110"/>
      <c r="P114" s="110"/>
      <c r="Q114" s="8"/>
      <c r="R114" s="8"/>
      <c r="S114" s="8"/>
      <c r="T114" s="8"/>
      <c r="U114" s="8"/>
      <c r="V114" s="8"/>
      <c r="W114" s="8"/>
      <c r="X114" s="8"/>
      <c r="Y114" s="8"/>
      <c r="Z114" s="1"/>
      <c r="AA114" s="1"/>
      <c r="AB114" s="1"/>
      <c r="AC114" s="1"/>
    </row>
    <row r="115" spans="1:25" ht="21" customHeight="1">
      <c r="A115" s="55"/>
      <c r="B115" s="56"/>
      <c r="C115" s="56"/>
      <c r="D115" s="57"/>
      <c r="E115" s="55" t="s">
        <v>46</v>
      </c>
      <c r="F115" s="62"/>
      <c r="G115" s="62"/>
      <c r="H115" s="63" t="s">
        <v>47</v>
      </c>
      <c r="I115" s="60"/>
      <c r="J115" s="60"/>
      <c r="K115" s="2"/>
      <c r="L115" s="64"/>
      <c r="M115" s="64"/>
      <c r="N115" s="64"/>
      <c r="O115" s="64"/>
      <c r="P115" s="105"/>
      <c r="Q115" s="105"/>
      <c r="R115" s="105"/>
      <c r="S115" s="105"/>
      <c r="T115" s="105"/>
      <c r="U115" s="105"/>
      <c r="Y115" s="1"/>
    </row>
    <row r="116" spans="1:25" ht="11.25" customHeight="1">
      <c r="A116" s="101"/>
      <c r="B116" s="101"/>
      <c r="C116" s="101"/>
      <c r="D116" s="6"/>
      <c r="E116" s="5" t="s">
        <v>46</v>
      </c>
      <c r="F116" s="4"/>
      <c r="G116" s="61"/>
      <c r="H116" s="61"/>
      <c r="I116" s="101"/>
      <c r="J116" s="101"/>
      <c r="L116" s="61"/>
      <c r="M116" s="61"/>
      <c r="N116" s="61"/>
      <c r="O116" s="61"/>
      <c r="P116" s="106"/>
      <c r="Q116" s="106"/>
      <c r="R116" s="106"/>
      <c r="S116" s="106"/>
      <c r="T116" s="106"/>
      <c r="U116" s="106"/>
      <c r="Y116" s="1"/>
    </row>
    <row r="117" spans="1:6" ht="69.75" customHeight="1">
      <c r="A117" s="102"/>
      <c r="B117" s="102"/>
      <c r="C117" s="102"/>
      <c r="D117" s="102"/>
      <c r="E117" s="102"/>
      <c r="F117" s="102"/>
    </row>
  </sheetData>
  <sheetProtection/>
  <mergeCells count="119">
    <mergeCell ref="AC5:AC8"/>
    <mergeCell ref="P5:P8"/>
    <mergeCell ref="Q5:Q8"/>
    <mergeCell ref="N6:N8"/>
    <mergeCell ref="O6:O8"/>
    <mergeCell ref="R5:R8"/>
    <mergeCell ref="X5:X8"/>
    <mergeCell ref="Y5:Y8"/>
    <mergeCell ref="W5:W8"/>
    <mergeCell ref="U5:U8"/>
    <mergeCell ref="A3:AA3"/>
    <mergeCell ref="A2:AA2"/>
    <mergeCell ref="Z6:Z8"/>
    <mergeCell ref="AA6:AA8"/>
    <mergeCell ref="Z5:AA5"/>
    <mergeCell ref="A4:AA4"/>
    <mergeCell ref="T5:T8"/>
    <mergeCell ref="E7:E8"/>
    <mergeCell ref="C5:C8"/>
    <mergeCell ref="H5:H8"/>
    <mergeCell ref="B76:Y76"/>
    <mergeCell ref="B90:Y90"/>
    <mergeCell ref="A26:C26"/>
    <mergeCell ref="A87:AA87"/>
    <mergeCell ref="A82:C82"/>
    <mergeCell ref="B54:AA54"/>
    <mergeCell ref="B31:Y31"/>
    <mergeCell ref="B29:Y29"/>
    <mergeCell ref="A28:C28"/>
    <mergeCell ref="A32:C32"/>
    <mergeCell ref="A5:A8"/>
    <mergeCell ref="S111:AE111"/>
    <mergeCell ref="A38:AA38"/>
    <mergeCell ref="B41:AA41"/>
    <mergeCell ref="A44:C44"/>
    <mergeCell ref="A62:C62"/>
    <mergeCell ref="A85:C85"/>
    <mergeCell ref="A53:C53"/>
    <mergeCell ref="A16:C16"/>
    <mergeCell ref="A19:C19"/>
    <mergeCell ref="B15:Y15"/>
    <mergeCell ref="A21:Y21"/>
    <mergeCell ref="B23:Y23"/>
    <mergeCell ref="B11:AA11"/>
    <mergeCell ref="B12:AA12"/>
    <mergeCell ref="B17:Y17"/>
    <mergeCell ref="A14:C14"/>
    <mergeCell ref="M6:M8"/>
    <mergeCell ref="D6:D8"/>
    <mergeCell ref="E6:F6"/>
    <mergeCell ref="F7:F8"/>
    <mergeCell ref="G5:G8"/>
    <mergeCell ref="K6:K8"/>
    <mergeCell ref="D5:F5"/>
    <mergeCell ref="I5:I8"/>
    <mergeCell ref="L6:L8"/>
    <mergeCell ref="V5:V8"/>
    <mergeCell ref="L5:O5"/>
    <mergeCell ref="B27:Y27"/>
    <mergeCell ref="B5:B8"/>
    <mergeCell ref="S5:S8"/>
    <mergeCell ref="J5:K5"/>
    <mergeCell ref="B10:AA10"/>
    <mergeCell ref="A20:C20"/>
    <mergeCell ref="B22:Y22"/>
    <mergeCell ref="J6:J8"/>
    <mergeCell ref="B33:Y33"/>
    <mergeCell ref="B45:Y45"/>
    <mergeCell ref="A64:C64"/>
    <mergeCell ref="B55:Y55"/>
    <mergeCell ref="B42:AA42"/>
    <mergeCell ref="A37:C37"/>
    <mergeCell ref="A52:C52"/>
    <mergeCell ref="A36:C36"/>
    <mergeCell ref="A47:C47"/>
    <mergeCell ref="A30:C30"/>
    <mergeCell ref="B80:Y80"/>
    <mergeCell ref="A35:C35"/>
    <mergeCell ref="B40:AA40"/>
    <mergeCell ref="B71:Y71"/>
    <mergeCell ref="A48:Y48"/>
    <mergeCell ref="B63:Y63"/>
    <mergeCell ref="A66:C66"/>
    <mergeCell ref="B50:Y50"/>
    <mergeCell ref="B65:Y65"/>
    <mergeCell ref="B75:AA75"/>
    <mergeCell ref="A73:C73"/>
    <mergeCell ref="A72:C72"/>
    <mergeCell ref="B68:AA68"/>
    <mergeCell ref="A70:C70"/>
    <mergeCell ref="A74:C74"/>
    <mergeCell ref="A104:C104"/>
    <mergeCell ref="A79:C79"/>
    <mergeCell ref="B77:Y77"/>
    <mergeCell ref="B93:Y93"/>
    <mergeCell ref="B101:Y101"/>
    <mergeCell ref="A100:C100"/>
    <mergeCell ref="B96:Y96"/>
    <mergeCell ref="A95:C95"/>
    <mergeCell ref="A86:C86"/>
    <mergeCell ref="A103:C103"/>
    <mergeCell ref="A97:C97"/>
    <mergeCell ref="B98:Y98"/>
    <mergeCell ref="B83:Y83"/>
    <mergeCell ref="B89:Y89"/>
    <mergeCell ref="A92:C92"/>
    <mergeCell ref="P115:U115"/>
    <mergeCell ref="P116:U116"/>
    <mergeCell ref="I116:J116"/>
    <mergeCell ref="A111:D111"/>
    <mergeCell ref="A114:C114"/>
    <mergeCell ref="E114:P114"/>
    <mergeCell ref="S113:AD113"/>
    <mergeCell ref="A113:D113"/>
    <mergeCell ref="A105:C105"/>
    <mergeCell ref="A116:C116"/>
    <mergeCell ref="A117:F117"/>
    <mergeCell ref="A107:B107"/>
    <mergeCell ref="A106:C106"/>
  </mergeCells>
  <printOptions/>
  <pageMargins left="0.2362204724409449" right="0.2362204724409449" top="0.21" bottom="0.22" header="0" footer="0"/>
  <pageSetup horizontalDpi="200" verticalDpi="200" orientation="landscape" paperSize="9" scale="59" r:id="rId1"/>
  <rowBreaks count="2" manualBreakCount="2">
    <brk id="37" max="26" man="1"/>
    <brk id="86" max="26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2016-12-14T09:27:52Z</cp:lastPrinted>
  <dcterms:created xsi:type="dcterms:W3CDTF">2006-09-16T00:00:00Z</dcterms:created>
  <dcterms:modified xsi:type="dcterms:W3CDTF">2017-03-10T16:17:56Z</dcterms:modified>
  <cp:category/>
  <cp:version/>
  <cp:contentType/>
  <cp:contentStatus/>
</cp:coreProperties>
</file>